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5" windowWidth="15420" windowHeight="3315"/>
  </bookViews>
  <sheets>
    <sheet name="23.065" sheetId="1" r:id="rId1"/>
    <sheet name="גיליון1" sheetId="2" r:id="rId2"/>
    <sheet name="הסכם מחירים" sheetId="3" r:id="rId3"/>
  </sheets>
  <definedNames>
    <definedName name="_xlnm.Print_Area" localSheetId="0">'23.065'!$A$1:$AL$100</definedName>
    <definedName name="Z_185EE8D7_C609_4CF4_B853_CF0D00460D6D_.wvu.Cols" localSheetId="0" hidden="1">'23.065'!$AO:$BF</definedName>
    <definedName name="Z_185EE8D7_C609_4CF4_B853_CF0D00460D6D_.wvu.PrintArea" localSheetId="0" hidden="1">'23.065'!#REF!</definedName>
    <definedName name="ספושניק">'23.065'!#REF!</definedName>
  </definedNames>
  <calcPr calcId="145621"/>
  <customWorkbookViews>
    <customWorkbookView name="טופס 1.020" guid="{185EE8D7-C609-4CF4-B853-CF0D00460D6D}" maximized="1" windowWidth="1020" windowHeight="567" activeSheetId="1"/>
  </customWorkbookViews>
</workbook>
</file>

<file path=xl/calcChain.xml><?xml version="1.0" encoding="utf-8"?>
<calcChain xmlns="http://schemas.openxmlformats.org/spreadsheetml/2006/main">
  <c r="V66" i="1" l="1"/>
  <c r="V67" i="1"/>
  <c r="V68" i="1"/>
  <c r="V69" i="1"/>
  <c r="V70" i="1"/>
  <c r="V71" i="1"/>
  <c r="V72" i="1"/>
  <c r="V73" i="1"/>
  <c r="V74" i="1"/>
  <c r="V65" i="1"/>
  <c r="M66" i="1"/>
  <c r="M67" i="1"/>
  <c r="M68" i="1"/>
  <c r="M69" i="1"/>
  <c r="M70" i="1"/>
  <c r="M71" i="1"/>
  <c r="M72" i="1"/>
  <c r="M73" i="1"/>
  <c r="M74" i="1"/>
  <c r="M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F66" i="1"/>
  <c r="F67" i="1"/>
  <c r="F68" i="1"/>
  <c r="F69" i="1"/>
  <c r="F70" i="1"/>
  <c r="F71" i="1"/>
  <c r="F72" i="1"/>
  <c r="F73" i="1"/>
  <c r="F74" i="1"/>
  <c r="F65" i="1"/>
  <c r="D65" i="1"/>
  <c r="AF67" i="1" l="1"/>
  <c r="AF68" i="1"/>
  <c r="AF69" i="1"/>
  <c r="AF70" i="1"/>
  <c r="AF71" i="1"/>
  <c r="AF72" i="1"/>
  <c r="AF73" i="1"/>
  <c r="AF74" i="1"/>
  <c r="AH67" i="1"/>
  <c r="AH68" i="1"/>
  <c r="AH69" i="1"/>
  <c r="AH70" i="1"/>
  <c r="AH71" i="1"/>
  <c r="AH72" i="1"/>
  <c r="AH73" i="1"/>
  <c r="AH74" i="1"/>
  <c r="E65" i="1"/>
  <c r="X65" i="1" l="1"/>
  <c r="AD65" i="1"/>
  <c r="X66" i="1"/>
  <c r="X67" i="1"/>
  <c r="X68" i="1"/>
  <c r="X69" i="1"/>
  <c r="X70" i="1"/>
  <c r="X71" i="1"/>
  <c r="X72" i="1"/>
  <c r="X73" i="1"/>
  <c r="X74" i="1"/>
  <c r="AH65" i="1" l="1"/>
  <c r="AF65" i="1" s="1"/>
  <c r="AE75" i="1"/>
  <c r="AD66" i="1" l="1"/>
  <c r="AH66" i="1" s="1"/>
  <c r="AF66" i="1" s="1"/>
  <c r="AF75" i="1" s="1"/>
  <c r="AD67" i="1"/>
  <c r="AD68" i="1"/>
  <c r="AD69" i="1"/>
  <c r="AD70" i="1"/>
  <c r="AD71" i="1"/>
  <c r="AD72" i="1"/>
  <c r="AD73" i="1"/>
  <c r="AD74" i="1"/>
  <c r="AH75" i="1" l="1"/>
  <c r="AD75" i="1"/>
  <c r="X75" i="1"/>
  <c r="Y85" i="1" l="1"/>
  <c r="AF85" i="1" l="1"/>
  <c r="C17" i="2" l="1"/>
  <c r="C18" i="2"/>
  <c r="C19" i="2"/>
  <c r="C20" i="2"/>
  <c r="C21" i="2"/>
  <c r="C22" i="2"/>
  <c r="C23" i="2"/>
  <c r="C24" i="2"/>
  <c r="C25" i="2"/>
  <c r="C26" i="2"/>
  <c r="C27" i="2"/>
  <c r="C16" i="2"/>
  <c r="S85" i="1" l="1"/>
  <c r="M85" i="1" l="1"/>
  <c r="F85" i="1" s="1"/>
</calcChain>
</file>

<file path=xl/comments1.xml><?xml version="1.0" encoding="utf-8"?>
<comments xmlns="http://schemas.openxmlformats.org/spreadsheetml/2006/main">
  <authors>
    <author>Administrator</author>
  </authors>
  <commentList>
    <comment ref="D35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חתימת המשרד המעניק שרותים על טופס ההזמנה. </t>
        </r>
      </text>
    </comment>
  </commentList>
</comments>
</file>

<file path=xl/sharedStrings.xml><?xml version="1.0" encoding="utf-8"?>
<sst xmlns="http://schemas.openxmlformats.org/spreadsheetml/2006/main" count="438" uniqueCount="293">
  <si>
    <t>תאריך</t>
  </si>
  <si>
    <t>שכר מתכנן</t>
  </si>
  <si>
    <t>לפי מע"מ של:</t>
  </si>
  <si>
    <t>ללא מע"מ</t>
  </si>
  <si>
    <t>כולל מע"מ</t>
  </si>
  <si>
    <t>לשימוש המתכנן</t>
  </si>
  <si>
    <t>לשימוש מעהב"ט</t>
  </si>
  <si>
    <t>תפקיד</t>
  </si>
  <si>
    <t>החשבון ערוך</t>
  </si>
  <si>
    <t>חתימה וחותמת המתכנן</t>
  </si>
  <si>
    <t xml:space="preserve">הערה: </t>
  </si>
  <si>
    <t>א. פרטי המשרד</t>
  </si>
  <si>
    <t>ב. פרטי ההזמנה</t>
  </si>
  <si>
    <t xml:space="preserve">מספר הזמנה: </t>
  </si>
  <si>
    <t xml:space="preserve">ג. פרטי החשבון </t>
  </si>
  <si>
    <t xml:space="preserve">נתוני החוזה מעודכנים ע"פ הסכם שינויים מס' </t>
  </si>
  <si>
    <t>שם המשרד:</t>
  </si>
  <si>
    <t xml:space="preserve">למילוי ע"י הספק </t>
  </si>
  <si>
    <t>מספר ספק:</t>
  </si>
  <si>
    <t>סלולרי של איש הקשר:</t>
  </si>
  <si>
    <t>דוא"ל:</t>
  </si>
  <si>
    <t>עד תאריך:</t>
  </si>
  <si>
    <t>.1</t>
  </si>
  <si>
    <t>מספר פקסימיליה:</t>
  </si>
  <si>
    <t xml:space="preserve">הערות למילוי - פרטי ההזמנה: </t>
  </si>
  <si>
    <t xml:space="preserve">לצורך הגשת חשבון - יש למלא הפרטים הבאים: </t>
  </si>
  <si>
    <t>חשבון חלקי/סופי מס': [סידורי]</t>
  </si>
  <si>
    <t>1.</t>
  </si>
  <si>
    <t>2.</t>
  </si>
  <si>
    <t>3.</t>
  </si>
  <si>
    <t>4.</t>
  </si>
  <si>
    <t>5.</t>
  </si>
  <si>
    <t>6.</t>
  </si>
  <si>
    <t xml:space="preserve">מספר עוסק מורשה: </t>
  </si>
  <si>
    <t xml:space="preserve"> מספר חשבונית עסקה מצורפת לחשבון: </t>
  </si>
  <si>
    <t>איש קשר מטעם המשרד:</t>
  </si>
  <si>
    <t>מועד תחילת החוזה:</t>
  </si>
  <si>
    <t>מועד סיום החוזה:</t>
  </si>
  <si>
    <t>בעת מילוי הטופס יש לרשום מידע בלתי מסווג בלבד</t>
  </si>
  <si>
    <t>יחידה</t>
  </si>
  <si>
    <t xml:space="preserve">1 - צפון </t>
  </si>
  <si>
    <t>4 - דרום</t>
  </si>
  <si>
    <t>מקדם</t>
  </si>
  <si>
    <t>סה"כ</t>
  </si>
  <si>
    <t xml:space="preserve">מועד למתן השירותים שבוצעו לחשבון הנוכחי: </t>
  </si>
  <si>
    <t xml:space="preserve"> שכר מודד</t>
  </si>
  <si>
    <t>שירותים שסופקו</t>
  </si>
  <si>
    <t>סך השירותים שהוזמנו במסגרת ההזמנה</t>
  </si>
  <si>
    <t>לשימוש המודד</t>
  </si>
  <si>
    <t xml:space="preserve">אישור ר' ענף/מנהל מחוז </t>
  </si>
  <si>
    <t>סוג משרד</t>
  </si>
  <si>
    <t>גדול</t>
  </si>
  <si>
    <t>בינוני</t>
  </si>
  <si>
    <t>קטן</t>
  </si>
  <si>
    <t xml:space="preserve">איזור </t>
  </si>
  <si>
    <t>צפון</t>
  </si>
  <si>
    <t xml:space="preserve">מרכז </t>
  </si>
  <si>
    <t>איו"ש</t>
  </si>
  <si>
    <t>דרום</t>
  </si>
  <si>
    <t>ע. דחופה  -ביצוע תוך 24 שעות לכל המאוחר ממועד הוצאת הזמנה מאושרת</t>
  </si>
  <si>
    <t>תוספת לאיזור</t>
  </si>
  <si>
    <t>לא</t>
  </si>
  <si>
    <t>ללא</t>
  </si>
  <si>
    <t>רמת הגולן, מוצבי קו כחול</t>
  </si>
  <si>
    <t>בקעת הירדן</t>
  </si>
  <si>
    <t>עד רדיוס 100 ק"מ מהעיר אילת</t>
  </si>
  <si>
    <t>יהודה ושומרון</t>
  </si>
  <si>
    <t>איזור</t>
  </si>
  <si>
    <t>מק"ט</t>
  </si>
  <si>
    <t>טקסט קצר</t>
  </si>
  <si>
    <t>תיאור ארוך</t>
  </si>
  <si>
    <t>טקסט ארוך</t>
  </si>
  <si>
    <t>יחידת מידה</t>
  </si>
  <si>
    <t>מחיר לאחר מקדמים (₪)</t>
  </si>
  <si>
    <t>סה"כ סכום שאושר בהזמנה (₪)</t>
  </si>
  <si>
    <t>כמות שסופקה (ביחידות)</t>
  </si>
  <si>
    <t>לתשלום בחשבון נוכחי</t>
  </si>
  <si>
    <t>הוגש בחשבונות קודמים (₪)</t>
  </si>
  <si>
    <t>כמות שטרם סופקה</t>
  </si>
  <si>
    <t>אישור רמ"ד/קפ"ט</t>
  </si>
  <si>
    <t>אישור תו"פ</t>
  </si>
  <si>
    <t xml:space="preserve">ג. נתוני החוזה: </t>
  </si>
  <si>
    <t>מס"ד</t>
  </si>
  <si>
    <t>חותמת וחתימת מאשר</t>
  </si>
  <si>
    <t>פרטי מורשה החתימה</t>
  </si>
  <si>
    <t>שם ושם משפחה</t>
  </si>
  <si>
    <t>ת.ז./ מספר אישי</t>
  </si>
  <si>
    <t xml:space="preserve">חתימה וחותמת </t>
  </si>
  <si>
    <t>חותמת דואר נכנס - גוף דורש</t>
  </si>
  <si>
    <t>חותמת תאריך קליטה ביחידה להתקשרויות עם מתכננים</t>
  </si>
  <si>
    <r>
      <t xml:space="preserve">סה"כ שכר בחוזה </t>
    </r>
    <r>
      <rPr>
        <b/>
        <sz val="12"/>
        <rFont val="David"/>
        <family val="2"/>
        <charset val="177"/>
      </rPr>
      <t>( לפי תחשיב ו/או הסכם שינויים בתוקף)</t>
    </r>
  </si>
  <si>
    <t>יתרה כספית (₪)</t>
  </si>
  <si>
    <t xml:space="preserve">יתרה בהזמנה </t>
  </si>
  <si>
    <t>מועד אישור ההזמנה ע"י הספק:</t>
  </si>
  <si>
    <t xml:space="preserve">שם האתר: </t>
  </si>
  <si>
    <t>מתאריך:</t>
  </si>
  <si>
    <t>חשבון מצטבר (₪)</t>
  </si>
  <si>
    <t>חשבונות קודמים (₪)</t>
  </si>
  <si>
    <t>לתשלום (₪)</t>
  </si>
  <si>
    <t>קומפ'</t>
  </si>
  <si>
    <t>2</t>
  </si>
  <si>
    <t>3</t>
  </si>
  <si>
    <t>4</t>
  </si>
  <si>
    <t>5</t>
  </si>
  <si>
    <t>6</t>
  </si>
  <si>
    <t>7</t>
  </si>
  <si>
    <t xml:space="preserve">עבודה דחופה: </t>
  </si>
  <si>
    <t>עבודה דחופה?</t>
  </si>
  <si>
    <t>תוספת איזור:</t>
  </si>
  <si>
    <t>7.</t>
  </si>
  <si>
    <t>ביטול עבודה-פחות משני י"ע לפני ביצוע</t>
  </si>
  <si>
    <t>ביטול עבודה לאחר תחילת ביצוע בפועל</t>
  </si>
  <si>
    <t>ביטול מדידה מבצעית דחופה למבנים</t>
  </si>
  <si>
    <t>אי הסדרת א.כניסה לסקר נכסים-ע"י המזמין</t>
  </si>
  <si>
    <t>אי הסדרת א.כניסה לביצוע מדידה-ע"י המזמין</t>
  </si>
  <si>
    <t>הפרה יסודית של החוזה</t>
  </si>
  <si>
    <t>אי עמידה בלו"ז המוגדר</t>
  </si>
  <si>
    <t>מסירת תוצרים על בסיס נתונים לא עדכניים</t>
  </si>
  <si>
    <t>מסירת תוצרים למנה"פ במקום לענף תו"פ</t>
  </si>
  <si>
    <t>אי ביצוע העבודות בהתאם לתקנות המודדים</t>
  </si>
  <si>
    <t>אי ביצוע העבודות בהתאם למפרט הנדרש</t>
  </si>
  <si>
    <t>התייצבות לעבודה - ללא תאום מלא ומאושר</t>
  </si>
  <si>
    <t>אי התייצבות לעבודה במועד שנקבע</t>
  </si>
  <si>
    <t>מסירת תוצרים חסרים/לקויים</t>
  </si>
  <si>
    <t xml:space="preserve">אי עמידה בלו"ז לתיקון הליקויים </t>
  </si>
  <si>
    <t xml:space="preserve">ליקוי חוזר בדו"ח הליקויים </t>
  </si>
  <si>
    <t>ליקוי החוזר בשנית בדו"ח הליקויים</t>
  </si>
  <si>
    <t>חריגה מסעיפי המחירון שבמסגרת ההזמנה</t>
  </si>
  <si>
    <t>אי התייצבות ספק אצל המזמין-תיקון ליקויים</t>
  </si>
  <si>
    <t>אי מסירת דו"ח מבנים נטושים/לא מאוכלסים</t>
  </si>
  <si>
    <t>אי התייצבות אנשי מחשוב/בע"ת-הטמעת נתונים</t>
  </si>
  <si>
    <t>10.2 - תוספת מקסימלית מקדם-ע.דחופה</t>
  </si>
  <si>
    <t>הקצב</t>
  </si>
  <si>
    <t>מחיר לאחר מקדמים</t>
  </si>
  <si>
    <t>כמות שאושרה בהזמנה</t>
  </si>
  <si>
    <t>טופס מעודכן ל-01.2021</t>
  </si>
  <si>
    <t>23.065  - BIM - הסכם מחירים</t>
  </si>
  <si>
    <t>13.810</t>
  </si>
  <si>
    <t xml:space="preserve">סריקה תלת מימדית של חלל  מבנה ומידול פנים למודל BIM תלת מימד – עד 500 מ"ר ראשונים </t>
  </si>
  <si>
    <t>מ"ר</t>
  </si>
  <si>
    <t>13.810 א'</t>
  </si>
  <si>
    <t>ניתוח והשוואה של הבדלים בין מודל התכנון לתוצר המודל מתוך ענן נקודות – עד 500 מ"ר ראשונים</t>
  </si>
  <si>
    <t>13.811</t>
  </si>
  <si>
    <t xml:space="preserve">סריקה תלת מימדית של חלל  מבנה ומידול פנים למודל BIM תלת מימד – על כל מ"ר שבין 501 ל- 2500 </t>
  </si>
  <si>
    <t>13.811 א'</t>
  </si>
  <si>
    <t>ניתוח והשוואה של הבדלים בין מודל התכנון לתוצר המודל מתוך ענן נקודות – על כל מ"ר שבין 501 ל- 2500</t>
  </si>
  <si>
    <t>13.812</t>
  </si>
  <si>
    <t xml:space="preserve">סריקה תלת מימדית של חלל  מבנה ומידול פנים למודל BIM תלת מימד– על כל מ"ר שמעל 2500 </t>
  </si>
  <si>
    <t>13.812 א'</t>
  </si>
  <si>
    <t>ניתוח והשוואה של הבדלים בין מודל התכנון לתוצר המודל מתוך ענן נקודות – על כל מ"ר שמעל 2500</t>
  </si>
  <si>
    <t>13.82</t>
  </si>
  <si>
    <t>סריקה תלת מימדית חוזרת (במהלך חיי הפרויקט) של חלל  מבנה ומידול פנים למודל BIM תלת מימד כולל ניתוח והשוואה של הבדלים בין מודל התכנון לתוצר המודל מתוך ענן נקודות</t>
  </si>
  <si>
    <t>13.83</t>
  </si>
  <si>
    <t xml:space="preserve">סריקה תלת מימדית של חלל וחזיתות ומידול פנים וחוץ מבנה לתלת מימד
ניתוח והשוואה של הבדלים בין מודל התכנון לתוצר המודל מתוך ענן נקודות
</t>
  </si>
  <si>
    <t>13.84</t>
  </si>
  <si>
    <t>מידול כלל הדיסציפלינות תלת מימד על בסיס תוכניות דו-מימד קיימות</t>
  </si>
  <si>
    <t>סריקה, מיפוי ומידול תלת ממדי של טופוגרפיה לצורך הוצאת כמויות (עד 10 דונם)</t>
  </si>
  <si>
    <t>סריקה, מיפוי ומידול תלת ממדי של טופוגרפיה לצורך הוצאת כמויות (מעל 10 דונם)</t>
  </si>
  <si>
    <t>דונם</t>
  </si>
  <si>
    <t>תוספת עבור מיפוי ומידול תשתיות נסתרות במבנה (מעל תקרות אקוסטיות/ מתחת לאריחים פריקים)</t>
  </si>
  <si>
    <t xml:space="preserve">יום סריקה תלת מימדית ומידול עבור פריטים לא סטנדרטי </t>
  </si>
  <si>
    <t>מחיר מינימום להזמנה</t>
  </si>
  <si>
    <t xml:space="preserve"> 13.810 - ע.דחופה</t>
  </si>
  <si>
    <t xml:space="preserve">ע.דחופה- סריקה תלת מימדית של חלל  מבנה ומידול פנים למודל BIM תלת מימד – עד 500 מ"ר ראשונים </t>
  </si>
  <si>
    <t>13.810 א'- ע.דחופה</t>
  </si>
  <si>
    <t>ע.דחופה-ניתוח והשוואה של הבדלים בין מודל התכנון לתוצר המודל מתוך ענן נקודות – עד 500 מ"ר ראשונים</t>
  </si>
  <si>
    <t>13.811- ע.דחופה</t>
  </si>
  <si>
    <t xml:space="preserve">ע.דחופה-סריקה תלת מימדית של חלל  מבנה ומידול פנים למודל BIM תלת מימד – על כל מ"ר שבין 501 ל- 2500 </t>
  </si>
  <si>
    <t>13.811 א'- ע.דחופה</t>
  </si>
  <si>
    <t>ע.דחופה-ניתוח והשוואה של הבדלים בין מודל התכנון לתוצר המודל מתוך ענן נקודות – על כל מ"ר שבין 501 ל- 2500</t>
  </si>
  <si>
    <t>13.812- ע.דחופה</t>
  </si>
  <si>
    <t xml:space="preserve">ע.דחופה-סריקה תלת מימדית של חלל  מבנה ומידול פנים למודל BIM תלת מימד– על כל מ"ר שמעל 2500 </t>
  </si>
  <si>
    <t>13.812 א'- ע.דחופה</t>
  </si>
  <si>
    <t>ע.דחופה-ניתוח והשוואה של הבדלים בין מודל התכנון לתוצר המודל מתוך ענן נקודות – על כל מ"ר שמעל 2500</t>
  </si>
  <si>
    <t>13.82- ע.דחופה</t>
  </si>
  <si>
    <t>ע.דחופה-סריקה תלת מימדית חוזרת (במהלך חיי הפרויקט) של חלל  מבנה ומידול פנים למודל BIM תלת מימד כולל ניתוח והשוואה של הבדלים בין מודל התכנון לתוצר המודל מתוך ענן נקודות</t>
  </si>
  <si>
    <t>13.83- ע.דחופה</t>
  </si>
  <si>
    <t xml:space="preserve">ע.דחופה-סריקה תלת מימדית של חלל וחזיתות ומידול פנים וחוץ מבנה לתלת מימד
ניתוח והשוואה של הבדלים בין מודל התכנון לתוצר המודל מתוך ענן נקודות
</t>
  </si>
  <si>
    <t>13.84- ע.דחופה</t>
  </si>
  <si>
    <t>ע.דחופה-מידול כלל הדיסציפלינות תלת מימד על בסיס תוכניות דו-מימד קיימות</t>
  </si>
  <si>
    <t>13.85- ע.דחופה</t>
  </si>
  <si>
    <t>ע.דחופה-סריקה, מיפוי ומידול תלת ממדי של טופוגרפיה לצורך הוצאת כמויות (עד 10 דונם)</t>
  </si>
  <si>
    <t>13.86- ע.דחופה</t>
  </si>
  <si>
    <t>ע.דחופה-סריקה, מיפוי ומידול תלת ממדי של טופוגרפיה לצורך הוצאת כמויות (מעל 10 דונם)</t>
  </si>
  <si>
    <t>13.87- ע.דחופה</t>
  </si>
  <si>
    <t>ע.דחופה-תוספת עבור מיפוי ומידול תשתיות נסתרות במבנה (מעל תקרות אקוסטיות/ מתחת לאריחים פריקים)</t>
  </si>
  <si>
    <t>13.88- ע.דחופה</t>
  </si>
  <si>
    <t xml:space="preserve">ע.דחופה-יום סריקה תלת מימדית ומידול עבור פריטים לא סטנדרטי </t>
  </si>
  <si>
    <t xml:space="preserve"> 13.810-רמת הגולן,מוצבי קו כחול</t>
  </si>
  <si>
    <t xml:space="preserve">רמת הגולן,מוצבי קו כחול - סריקה תלת מימדית של חלל  מבנה ומידול פנים למודל BIM תלת מימד – עד 500 מ"ר ראשונים </t>
  </si>
  <si>
    <t>13.810א'-רמת הגולן,מוצבי קו כחול</t>
  </si>
  <si>
    <t>רמת הגולן,מוצבי קו כחול - ניתוח והשוואה של הבדלים בין מודל התכנון לתוצר המודל מתוך ענן נקודות – עד 500 מ"ר ראשונים</t>
  </si>
  <si>
    <t>13.811-רמת הגולן,מוצבי קו כחול</t>
  </si>
  <si>
    <t xml:space="preserve">רמת הגולן,מוצבי קו כחול - סריקה תלת מימדית של חלל  מבנה ומידול פנים למודל BIM תלת מימד – על כל מ"ר שבין 501 ל- 2500 </t>
  </si>
  <si>
    <t>13.811א'-רמת הגולן,מוצבי קו כחול</t>
  </si>
  <si>
    <t>רמת הגולן,מוצבי קו כחול - ניתוח והשוואה של הבדלים בין מודל התכנון לתוצר המודל מתוך ענן נקודות – על כל מ"ר שבין 501 ל- 2500</t>
  </si>
  <si>
    <t>13.812-רמת הגולן,מוצבי קו כחול</t>
  </si>
  <si>
    <t xml:space="preserve">רמת הגולן,מוצבי קו כחול - סריקה תלת מימדית של חלל  מבנה ומידול פנים למודל BIM תלת מימד– על כל מ"ר שמעל 2500 </t>
  </si>
  <si>
    <t>13.812 א'-רמת הגולן,מוצבי קו כחול</t>
  </si>
  <si>
    <t>רמת הגולן,מוצבי קו כחול - ניתוח והשוואה של הבדלים בין מודל התכנון לתוצר המודל מתוך ענן נקודות – על כל מ"ר שמעל 2500</t>
  </si>
  <si>
    <t>13.82-רמת הגולן,מוצבי קו כחול</t>
  </si>
  <si>
    <t>רמת הגולן,מוצבי קו כחול - סריקה תלת מימדית חוזרת (במהלך חיי הפרויקט) של חלל  מבנה ומידול פנים למודל BIM תלת מימד כולל ניתוח והשוואה של הבדלים בין מודל התכנון לתוצר המודל מתוך ענן נקודות</t>
  </si>
  <si>
    <t>13.83-רמת הגולן,מוצבי קו כחול</t>
  </si>
  <si>
    <t xml:space="preserve">רמת הגולן,מוצבי קו כחול - סריקה תלת מימדית של חלל וחזיתות ומידול פנים וחוץ מבנה לתלת מימד
ניתוח והשוואה של הבדלים בין מודל התכנון לתוצר המודל מתוך ענן נקודות
</t>
  </si>
  <si>
    <t>13.84-רמת הגולן,מוצבי קו כחול</t>
  </si>
  <si>
    <t>רמת הגולן,מוצבי קו כחול - מידול כלל הדיסציפלינות תלת מימד על בסיס תוכניות דו-מימד קיימות</t>
  </si>
  <si>
    <t>13.85-רמת הגולן,מוצבי קו כחול</t>
  </si>
  <si>
    <t>רמת הגולן,מוצבי קו כחול - סריקה, מיפוי ומידול תלת ממדי של טופוגרפיה לצורך הוצאת כמויות (עד 10 דונם)</t>
  </si>
  <si>
    <t>13.86-רמת הגולן,מוצבי קו כחול</t>
  </si>
  <si>
    <t>רמת הגולן,מוצבי קו כחול - סריקה, מיפוי ומידול תלת ממדי של טופוגרפיה לצורך הוצאת כמויות (מעל 10 דונם)</t>
  </si>
  <si>
    <t>13.87-רמת הגולן,מוצבי קו כחול</t>
  </si>
  <si>
    <t>רמת הגולן,מוצבי קו כחול - תוספת עבור מיפוי ומידול תשתיות נסתרות במבנה (מעל תקרות אקוסטיות/ מתחת לאריחים פריקים)</t>
  </si>
  <si>
    <t>13.88-רמת הגולן,מוצבי קו כחול</t>
  </si>
  <si>
    <t xml:space="preserve">רמת הגולן,מוצבי קו כחול - יום סריקה תלת מימדית ומידול עבור פריטים לא סטנדרטי </t>
  </si>
  <si>
    <t xml:space="preserve"> 13.810-בקעת הירדן</t>
  </si>
  <si>
    <t xml:space="preserve">בקעת הירדן- סריקה תלת מימדית של חלל  מבנה ומידול פנים למודל BIM תלת מימד – עד 500 מ"ר ראשונים </t>
  </si>
  <si>
    <t>13.810 א'-בקעת הירדן</t>
  </si>
  <si>
    <t>בקעת הירדן- ניתוח והשוואה של הבדלים בין מודל התכנון לתוצר המודל מתוך ענן נקודות – עד 500 מ"ר ראשונים</t>
  </si>
  <si>
    <t>13.811-בקעת הירדן</t>
  </si>
  <si>
    <t xml:space="preserve">בקעת הירדן- סריקה תלת מימדית של חלל  מבנה ומידול פנים למודל BIM תלת מימד – על כל מ"ר שבין 501 ל- 2500 </t>
  </si>
  <si>
    <t>13.811 א'-בקעת הירדן</t>
  </si>
  <si>
    <t>בקעת הירדן- ניתוח והשוואה של הבדלים בין מודל התכנון לתוצר המודל מתוך ענן נקודות – על כל מ"ר שבין 501 ל- 2500</t>
  </si>
  <si>
    <t>13.812-בקעת הירדן</t>
  </si>
  <si>
    <t xml:space="preserve">בקעת הירדן- סריקה תלת מימדית של חלל  מבנה ומידול פנים למודל BIM תלת מימד– על כל מ"ר שמעל 2500 </t>
  </si>
  <si>
    <t>13.812 א'-בקעת הירדן</t>
  </si>
  <si>
    <t>בקעת הירדן- ניתוח והשוואה של הבדלים בין מודל התכנון לתוצר המודל מתוך ענן נקודות – על כל מ"ר שמעל 2500</t>
  </si>
  <si>
    <t>13.82-בקעת הירדן</t>
  </si>
  <si>
    <t>בקעת הירדן- סריקה תלת מימדית חוזרת (במהלך חיי הפרויקט) של חלל  מבנה ומידול פנים למודל BIM תלת מימד כולל ניתוח והשוואה של הבדלים בין מודל התכנון לתוצר המודל מתוך ענן נקודות</t>
  </si>
  <si>
    <t>13.83-בקעת הירדן</t>
  </si>
  <si>
    <t xml:space="preserve">בקעת הירדן- סריקה תלת מימדית של חלל וחזיתות ומידול פנים וחוץ מבנה לתלת מימד
ניתוח והשוואה של הבדלים בין מודל התכנון לתוצר המודל מתוך ענן נקודות
</t>
  </si>
  <si>
    <t>13.84-בקעת הירדן</t>
  </si>
  <si>
    <t>בקעת הירדן- מידול כלל הדיסציפלינות תלת מימד על בסיס תוכניות דו-מימד קיימות</t>
  </si>
  <si>
    <t>13.85-בקעת הירדן</t>
  </si>
  <si>
    <t>בקעת הירדן- סריקה, מיפוי ומידול תלת ממדי של טופוגרפיה לצורך הוצאת כמויות (עד 10 דונם)</t>
  </si>
  <si>
    <t>13.86-בקעת הירדן</t>
  </si>
  <si>
    <t>בקעת הירדן- סריקה, מיפוי ומידול תלת ממדי של טופוגרפיה לצורך הוצאת כמויות (מעל 10 דונם)</t>
  </si>
  <si>
    <t>13.87-בקעת הירדן</t>
  </si>
  <si>
    <t>בקעת הירדן- תוספת עבור מיפוי ומידול תשתיות נסתרות במבנה (מעל תקרות אקוסטיות/ מתחת לאריחים פריקים)</t>
  </si>
  <si>
    <t>13.88-בקעת הירדן</t>
  </si>
  <si>
    <t xml:space="preserve">בקעת הירדן- יום סריקה תלת מימדית ומידול עבור פריטים לא סטנדרטי </t>
  </si>
  <si>
    <t xml:space="preserve"> 13.810-עדרדיוס 100ק"מ מאילת</t>
  </si>
  <si>
    <t xml:space="preserve">עדרדיוס 100ק"מ מאילת- סריקה תלת מימדית של חלל  מבנה ומידול פנים למודל BIM תלת מימד – עד 500 מ"ר ראשונים </t>
  </si>
  <si>
    <t>13.810 א'-עדרדיוס 100ק"מ מאילת</t>
  </si>
  <si>
    <t>עדרדיוס 100ק"מ מאילת- ניתוח והשוואה של הבדלים בין מודל התכנון לתוצר המודל מתוך ענן נקודות – עד 500 מ"ר ראשונים</t>
  </si>
  <si>
    <t>13.811-עדרדיוס 100ק"מ מאילת</t>
  </si>
  <si>
    <t xml:space="preserve">עדרדיוס 100ק"מ מאילת- סריקה תלת מימדית של חלל  מבנה ומידול פנים למודל BIM תלת מימד – על כל מ"ר שבין 501 ל- 2500 </t>
  </si>
  <si>
    <t>13.811 א'-עדרדיוס 100ק"מ מאילת</t>
  </si>
  <si>
    <t>עדרדיוס 100ק"מ מאילת- ניתוח והשוואה של הבדלים בין מודל התכנון לתוצר המודל מתוך ענן נקודות – על כל מ"ר שבין 501 ל- 2500</t>
  </si>
  <si>
    <t>13.812-עדרדיוס 100ק"מ מאילת</t>
  </si>
  <si>
    <t xml:space="preserve">עדרדיוס 100ק"מ מאילת- סריקה תלת מימדית של חלל  מבנה ומידול פנים למודל BIM תלת מימד– על כל מ"ר שמעל 2500 </t>
  </si>
  <si>
    <t>13.812 א'-עדרדיוס 100ק"מ מאילת</t>
  </si>
  <si>
    <t>עדרדיוס 100ק"מ מאילת- ניתוח והשוואה של הבדלים בין מודל התכנון לתוצר המודל מתוך ענן נקודות – על כל מ"ר שמעל 2500</t>
  </si>
  <si>
    <t>13.82-עדרדיוס 100ק"מ מאילת</t>
  </si>
  <si>
    <t>עדרדיוס 100ק"מ מאילת- סריקה תלת מימדית חוזרת (במהלך חיי הפרויקט) של חלל  מבנה ומידול פנים למודל BIM תלת מימד כולל ניתוח והשוואה של הבדלים בין מודל התכנון לתוצר המודל מתוך ענן נקודות</t>
  </si>
  <si>
    <t>13.83-עדרדיוס 100ק"מ מאילת</t>
  </si>
  <si>
    <t xml:space="preserve">עדרדיוס 100ק"מ מאילת- סריקה תלת מימדית של חלל וחזיתות ומידול פנים וחוץ מבנה לתלת מימד
ניתוח והשוואה של הבדלים בין מודל התכנון לתוצר המודל מתוך ענן נקודות
</t>
  </si>
  <si>
    <t>13.84-עדרדיוס 100ק"מ מאילת</t>
  </si>
  <si>
    <t>עדרדיוס 100ק"מ מאילת- מידול כלל הדיסציפלינות תלת מימד על בסיס תוכניות דו-מימד קיימות</t>
  </si>
  <si>
    <t>13.85-עדרדיוס 100ק"מ מאילת</t>
  </si>
  <si>
    <t>עדרדיוס 100ק"מ מאילת- סריקה, מיפוי ומידול תלת ממדי של טופוגרפיה לצורך הוצאת כמויות (עד 10 דונם)</t>
  </si>
  <si>
    <t>13.86-עדרדיוס 100ק"מ מאילת</t>
  </si>
  <si>
    <t>עדרדיוס 100ק"מ מאילת- סריקה, מיפוי ומידול תלת ממדי של טופוגרפיה לצורך הוצאת כמויות (מעל 10 דונם)</t>
  </si>
  <si>
    <t>13.87-עדרדיוס 100ק"מ מאילת</t>
  </si>
  <si>
    <t>עדרדיוס 100ק"מ מאילת- תוספת עבור מיפוי ומידול תשתיות נסתרות במבנה (מעל תקרות אקוסטיות/ מתחת לאריחים פריקים)</t>
  </si>
  <si>
    <t>13.88-עדרדיוס 100ק"מ מאילת</t>
  </si>
  <si>
    <t xml:space="preserve">עדרדיוס 100ק"מ מאילת- יום סריקה תלת מימדית ומידול עבור פריטים לא סטנדרטי </t>
  </si>
  <si>
    <t xml:space="preserve"> 13.810-יהודה ושומרון</t>
  </si>
  <si>
    <t xml:space="preserve">יהודה ושומרון- סריקה תלת מימדית של חלל  מבנה ומידול פנים למודל BIM תלת מימד – עד 500 מ"ר ראשונים </t>
  </si>
  <si>
    <t>13.810 א'-יהודה ושומרון</t>
  </si>
  <si>
    <t>יהודה ושומרון- ניתוח והשוואה של הבדלים בין מודל התכנון לתוצר המודל מתוך ענן נקודות – עד 500 מ"ר ראשונים</t>
  </si>
  <si>
    <t>13.811-יהודה ושומרון</t>
  </si>
  <si>
    <t xml:space="preserve">יהודה ושומרון- סריקה תלת מימדית של חלל  מבנה ומידול פנים למודל BIM תלת מימד – על כל מ"ר שבין 501 ל- 2500 </t>
  </si>
  <si>
    <t>13.811 א'-יהודה ושומרון</t>
  </si>
  <si>
    <t>יהודה ושומרון- ניתוח והשוואה של הבדלים בין מודל התכנון לתוצר המודל מתוך ענן נקודות – על כל מ"ר שבין 501 ל- 2500</t>
  </si>
  <si>
    <t>13.812-יהודה ושומרון</t>
  </si>
  <si>
    <t xml:space="preserve">יהודה ושומרון- סריקה תלת מימדית של חלל  מבנה ומידול פנים למודל BIM תלת מימד– על כל מ"ר שמעל 2500 </t>
  </si>
  <si>
    <t>13.812 א'-יהודה ושומרון</t>
  </si>
  <si>
    <t>יהודה ושומרון- ניתוח והשוואה של הבדלים בין מודל התכנון לתוצר המודל מתוך ענן נקודות – על כל מ"ר שמעל 2500</t>
  </si>
  <si>
    <t>13.82-יהודה ושומרון</t>
  </si>
  <si>
    <t>יהודה ושומרון- סריקה תלת מימדית חוזרת (במהלך חיי הפרויקט) של חלל  מבנה ומידול פנים למודל BIM תלת מימד כולל ניתוח והשוואה של הבדלים בין מודל התכנון לתוצר המודל מתוך ענן נקודות</t>
  </si>
  <si>
    <t>13.83-יהודה ושומרון</t>
  </si>
  <si>
    <t xml:space="preserve">יהודה ושומרון- סריקה תלת מימדית של חלל וחזיתות ומידול פנים וחוץ מבנה לתלת מימד
ניתוח והשוואה של הבדלים בין מודל התכנון לתוצר המודל מתוך ענן נקודות
</t>
  </si>
  <si>
    <t>13.84-יהודה ושומרון</t>
  </si>
  <si>
    <t>יהודה ושומרון- מידול כלל הדיסציפלינות תלת מימד על בסיס תוכניות דו-מימד קיימות</t>
  </si>
  <si>
    <t>13.85-יהודה ושומרון</t>
  </si>
  <si>
    <t>יהודה ושומרון- סריקה, מיפוי ומידול תלת ממדי של טופוגרפיה לצורך הוצאת כמויות (עד 10 דונם)</t>
  </si>
  <si>
    <t>13.86-יהודה ושומרון</t>
  </si>
  <si>
    <t>יהודה ושומרון- סריקה, מיפוי ומידול תלת ממדי של טופוגרפיה לצורך הוצאת כמויות (מעל 10 דונם)</t>
  </si>
  <si>
    <t>13.87-יהודה ושומרון</t>
  </si>
  <si>
    <t>יהודה ושומרון- תוספת עבור מיפוי ומידול תשתיות נסתרות במבנה (מעל תקרות אקוסטיות/ מתחת לאריחים פריקים)</t>
  </si>
  <si>
    <t>13.88-יהודה ושומרון</t>
  </si>
  <si>
    <t xml:space="preserve">יהודה ושומרון-  יום סריקה תלת מימדית ומידול עבור פריטים לא סטנדרטי </t>
  </si>
  <si>
    <t>מספר הסכם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</si>
</sst>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&quot;₪&quot;\ #,##0.00"/>
    <numFmt numFmtId="165" formatCode="0.000"/>
    <numFmt numFmtId="166" formatCode="0.0"/>
    <numFmt numFmtId="167" formatCode="[$-1010000]d/m/yyyy;@"/>
    <numFmt numFmtId="168" formatCode="#,##0.0"/>
    <numFmt numFmtId="169" formatCode="_ * #,##0_ ;_ * \-#,##0_ ;_ * &quot;-&quot;??_ ;_ @_ "/>
  </numFmts>
  <fonts count="46" x14ac:knownFonts="1">
    <font>
      <sz val="10"/>
      <name val="Arial"/>
      <charset val="177"/>
    </font>
    <font>
      <sz val="10"/>
      <name val="Arial"/>
      <family val="2"/>
    </font>
    <font>
      <sz val="12"/>
      <name val="Arial"/>
      <family val="2"/>
      <charset val="177"/>
    </font>
    <font>
      <sz val="14"/>
      <name val="Arial"/>
      <family val="2"/>
    </font>
    <font>
      <u/>
      <sz val="10"/>
      <color indexed="12"/>
      <name val="Arial"/>
      <family val="2"/>
    </font>
    <font>
      <b/>
      <sz val="12"/>
      <name val="David"/>
      <family val="2"/>
      <charset val="177"/>
    </font>
    <font>
      <sz val="10"/>
      <name val="Arial"/>
      <family val="2"/>
    </font>
    <font>
      <sz val="12"/>
      <name val="David"/>
      <family val="2"/>
      <charset val="177"/>
    </font>
    <font>
      <sz val="8"/>
      <name val="Arial"/>
      <family val="2"/>
    </font>
    <font>
      <sz val="16"/>
      <name val="Aharoni"/>
      <charset val="177"/>
    </font>
    <font>
      <sz val="11"/>
      <name val="Aharoni"/>
      <charset val="177"/>
    </font>
    <font>
      <b/>
      <sz val="14"/>
      <name val="David"/>
      <family val="2"/>
      <charset val="177"/>
    </font>
    <font>
      <sz val="14"/>
      <name val="David"/>
      <family val="2"/>
      <charset val="177"/>
    </font>
    <font>
      <b/>
      <sz val="13"/>
      <name val="David"/>
      <family val="2"/>
      <charset val="177"/>
    </font>
    <font>
      <b/>
      <sz val="11"/>
      <name val="David"/>
      <family val="2"/>
      <charset val="177"/>
    </font>
    <font>
      <b/>
      <sz val="21"/>
      <color indexed="10"/>
      <name val="David"/>
      <family val="2"/>
      <charset val="177"/>
    </font>
    <font>
      <sz val="13"/>
      <name val="David"/>
      <family val="2"/>
      <charset val="177"/>
    </font>
    <font>
      <b/>
      <sz val="22"/>
      <name val="David"/>
      <family val="2"/>
      <charset val="177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David"/>
      <family val="2"/>
      <charset val="177"/>
    </font>
    <font>
      <sz val="14"/>
      <name val="David"/>
      <family val="2"/>
      <charset val="177"/>
    </font>
    <font>
      <sz val="13"/>
      <name val="David"/>
      <family val="2"/>
      <charset val="177"/>
    </font>
    <font>
      <b/>
      <sz val="11"/>
      <name val="David"/>
      <family val="2"/>
      <charset val="177"/>
    </font>
    <font>
      <b/>
      <sz val="16"/>
      <name val="David"/>
      <family val="2"/>
      <charset val="177"/>
    </font>
    <font>
      <sz val="10"/>
      <color theme="0"/>
      <name val="Arial"/>
      <family val="2"/>
    </font>
    <font>
      <sz val="13"/>
      <color theme="0"/>
      <name val="David"/>
      <family val="2"/>
      <charset val="177"/>
    </font>
    <font>
      <b/>
      <sz val="13"/>
      <color theme="0"/>
      <name val="David"/>
      <family val="2"/>
      <charset val="177"/>
    </font>
    <font>
      <b/>
      <sz val="12"/>
      <color theme="0"/>
      <name val="Arial"/>
      <family val="2"/>
    </font>
    <font>
      <b/>
      <sz val="11"/>
      <color theme="0"/>
      <name val="Arial"/>
      <family val="2"/>
      <charset val="177"/>
      <scheme val="minor"/>
    </font>
    <font>
      <b/>
      <sz val="12"/>
      <color indexed="10"/>
      <name val="David"/>
      <family val="2"/>
      <charset val="177"/>
    </font>
    <font>
      <b/>
      <sz val="14"/>
      <name val="Arial"/>
      <family val="2"/>
      <scheme val="minor"/>
    </font>
    <font>
      <b/>
      <sz val="16"/>
      <name val="Arial"/>
      <family val="2"/>
      <scheme val="minor"/>
    </font>
    <font>
      <b/>
      <sz val="14"/>
      <color indexed="14"/>
      <name val="Arial"/>
      <family val="2"/>
      <scheme val="minor"/>
    </font>
    <font>
      <b/>
      <sz val="14"/>
      <color indexed="13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12"/>
      <name val="Arial"/>
      <family val="2"/>
      <scheme val="minor"/>
    </font>
    <font>
      <b/>
      <u/>
      <sz val="14"/>
      <color indexed="12"/>
      <name val="Arial"/>
      <family val="2"/>
      <scheme val="minor"/>
    </font>
    <font>
      <b/>
      <u/>
      <sz val="14"/>
      <color rgb="FFFF0000"/>
      <name val="Arial"/>
      <family val="2"/>
      <scheme val="minor"/>
    </font>
    <font>
      <b/>
      <sz val="14"/>
      <color indexed="1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b/>
      <sz val="13"/>
      <color theme="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hair">
        <color indexed="5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5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dotted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/>
      <right/>
      <top style="dashed">
        <color rgb="FF33CC33"/>
      </top>
      <bottom style="dashed">
        <color rgb="FF33CC33"/>
      </bottom>
      <diagonal/>
    </border>
    <border>
      <left/>
      <right style="dashed">
        <color rgb="FF33CC33"/>
      </right>
      <top style="dashed">
        <color rgb="FF33CC33"/>
      </top>
      <bottom style="dashed">
        <color rgb="FF33CC33"/>
      </bottom>
      <diagonal/>
    </border>
    <border>
      <left/>
      <right/>
      <top style="dashed">
        <color rgb="FF33CC33"/>
      </top>
      <bottom/>
      <diagonal/>
    </border>
    <border>
      <left style="dashed">
        <color rgb="FF33CC33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/>
      <right/>
      <top style="dashed">
        <color theme="9" tint="-0.24994659260841701"/>
      </top>
      <bottom style="dashed">
        <color theme="9" tint="-0.24994659260841701"/>
      </bottom>
      <diagonal/>
    </border>
    <border>
      <left/>
      <right style="thin">
        <color theme="9" tint="0.39991454817346722"/>
      </right>
      <top/>
      <bottom/>
      <diagonal/>
    </border>
    <border>
      <left style="thin">
        <color theme="9" tint="0.39991454817346722"/>
      </left>
      <right/>
      <top/>
      <bottom/>
      <diagonal/>
    </border>
    <border>
      <left style="dashed">
        <color theme="9" tint="-0.24994659260841701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42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Alignment="1" applyProtection="1">
      <alignment readingOrder="2"/>
    </xf>
    <xf numFmtId="0" fontId="0" fillId="0" borderId="0" xfId="0" applyFill="1" applyAlignment="1" applyProtection="1">
      <alignment readingOrder="2"/>
    </xf>
    <xf numFmtId="0" fontId="0" fillId="0" borderId="0" xfId="0" applyBorder="1" applyAlignment="1" applyProtection="1">
      <alignment readingOrder="2"/>
    </xf>
    <xf numFmtId="0" fontId="16" fillId="0" borderId="0" xfId="0" applyFont="1" applyBorder="1" applyAlignment="1" applyProtection="1">
      <alignment readingOrder="2"/>
    </xf>
    <xf numFmtId="0" fontId="16" fillId="0" borderId="0" xfId="0" applyFont="1" applyAlignment="1" applyProtection="1">
      <alignment readingOrder="2"/>
    </xf>
    <xf numFmtId="0" fontId="0" fillId="0" borderId="0" xfId="0" applyFill="1" applyBorder="1" applyAlignment="1" applyProtection="1">
      <alignment readingOrder="2"/>
    </xf>
    <xf numFmtId="0" fontId="16" fillId="0" borderId="0" xfId="0" applyFont="1" applyFill="1" applyBorder="1" applyAlignment="1" applyProtection="1">
      <alignment horizontal="center" readingOrder="2"/>
    </xf>
    <xf numFmtId="0" fontId="0" fillId="4" borderId="0" xfId="0" applyFill="1" applyAlignment="1" applyProtection="1">
      <alignment readingOrder="2"/>
    </xf>
    <xf numFmtId="0" fontId="0" fillId="0" borderId="0" xfId="0" applyFill="1" applyAlignment="1" applyProtection="1">
      <alignment readingOrder="1"/>
    </xf>
    <xf numFmtId="0" fontId="0" fillId="0" borderId="0" xfId="0" applyAlignment="1" applyProtection="1">
      <alignment readingOrder="1"/>
    </xf>
    <xf numFmtId="0" fontId="16" fillId="0" borderId="0" xfId="0" applyFont="1" applyFill="1" applyAlignment="1" applyProtection="1">
      <alignment readingOrder="2"/>
    </xf>
    <xf numFmtId="10" fontId="12" fillId="0" borderId="0" xfId="0" applyNumberFormat="1" applyFont="1" applyFill="1" applyBorder="1" applyAlignment="1" applyProtection="1">
      <alignment horizontal="center" shrinkToFit="1" readingOrder="1"/>
    </xf>
    <xf numFmtId="0" fontId="3" fillId="0" borderId="0" xfId="0" applyFont="1" applyFill="1" applyBorder="1" applyAlignment="1" applyProtection="1">
      <alignment readingOrder="2"/>
    </xf>
    <xf numFmtId="164" fontId="7" fillId="2" borderId="11" xfId="2" applyNumberFormat="1" applyFont="1" applyFill="1" applyBorder="1" applyAlignment="1" applyProtection="1">
      <alignment vertical="center" shrinkToFit="1" readingOrder="1"/>
    </xf>
    <xf numFmtId="164" fontId="7" fillId="2" borderId="12" xfId="2" applyNumberFormat="1" applyFont="1" applyFill="1" applyBorder="1" applyAlignment="1" applyProtection="1">
      <alignment vertical="center" shrinkToFit="1" readingOrder="1"/>
    </xf>
    <xf numFmtId="0" fontId="25" fillId="0" borderId="0" xfId="0" applyFont="1" applyFill="1" applyAlignment="1" applyProtection="1">
      <alignment readingOrder="2"/>
    </xf>
    <xf numFmtId="0" fontId="25" fillId="0" borderId="0" xfId="0" applyFont="1" applyAlignment="1" applyProtection="1">
      <alignment readingOrder="2"/>
    </xf>
    <xf numFmtId="0" fontId="25" fillId="11" borderId="0" xfId="0" applyFont="1" applyFill="1" applyAlignment="1" applyProtection="1">
      <alignment readingOrder="2"/>
    </xf>
    <xf numFmtId="0" fontId="0" fillId="11" borderId="0" xfId="0" applyFill="1" applyAlignment="1" applyProtection="1">
      <alignment readingOrder="2"/>
    </xf>
    <xf numFmtId="0" fontId="26" fillId="0" borderId="0" xfId="0" applyFont="1" applyBorder="1" applyAlignment="1" applyProtection="1">
      <alignment readingOrder="2"/>
    </xf>
    <xf numFmtId="0" fontId="25" fillId="4" borderId="0" xfId="0" applyFont="1" applyFill="1" applyAlignment="1" applyProtection="1">
      <alignment readingOrder="2"/>
    </xf>
    <xf numFmtId="0" fontId="25" fillId="0" borderId="0" xfId="0" applyFont="1" applyBorder="1" applyAlignment="1" applyProtection="1">
      <alignment readingOrder="2"/>
    </xf>
    <xf numFmtId="0" fontId="6" fillId="0" borderId="0" xfId="0" applyFont="1" applyFill="1" applyAlignment="1" applyProtection="1">
      <alignment readingOrder="1"/>
    </xf>
    <xf numFmtId="164" fontId="28" fillId="11" borderId="0" xfId="2" applyNumberFormat="1" applyFont="1" applyFill="1" applyBorder="1" applyAlignment="1" applyProtection="1">
      <alignment vertical="center" shrinkToFit="1" readingOrder="2"/>
    </xf>
    <xf numFmtId="0" fontId="25" fillId="11" borderId="0" xfId="0" applyFont="1" applyFill="1" applyBorder="1" applyAlignment="1" applyProtection="1">
      <alignment readingOrder="2"/>
    </xf>
    <xf numFmtId="0" fontId="0" fillId="11" borderId="0" xfId="0" applyFill="1" applyBorder="1" applyAlignment="1" applyProtection="1">
      <alignment readingOrder="2"/>
    </xf>
    <xf numFmtId="0" fontId="3" fillId="0" borderId="0" xfId="0" applyFont="1" applyAlignment="1" applyProtection="1">
      <alignment readingOrder="2"/>
    </xf>
    <xf numFmtId="0" fontId="3" fillId="11" borderId="0" xfId="0" applyFont="1" applyFill="1" applyBorder="1" applyAlignment="1" applyProtection="1">
      <alignment readingOrder="2"/>
    </xf>
    <xf numFmtId="0" fontId="3" fillId="0" borderId="0" xfId="0" applyFont="1" applyFill="1" applyAlignment="1" applyProtection="1">
      <alignment readingOrder="2"/>
    </xf>
    <xf numFmtId="164" fontId="10" fillId="0" borderId="0" xfId="2" applyNumberFormat="1" applyFont="1" applyFill="1" applyBorder="1" applyAlignment="1" applyProtection="1">
      <alignment horizontal="right" vertical="center" shrinkToFit="1" readingOrder="1"/>
    </xf>
    <xf numFmtId="0" fontId="9" fillId="0" borderId="0" xfId="2" applyFont="1" applyFill="1" applyBorder="1" applyAlignment="1" applyProtection="1">
      <alignment horizontal="center" vertical="center" readingOrder="1"/>
    </xf>
    <xf numFmtId="164" fontId="20" fillId="0" borderId="0" xfId="2" applyNumberFormat="1" applyFont="1" applyFill="1" applyBorder="1" applyAlignment="1" applyProtection="1">
      <alignment horizontal="right" vertical="center" shrinkToFit="1" readingOrder="1"/>
    </xf>
    <xf numFmtId="0" fontId="21" fillId="0" borderId="0" xfId="2" applyFont="1" applyFill="1" applyBorder="1" applyAlignment="1" applyProtection="1">
      <alignment horizontal="right" vertical="center" readingOrder="1"/>
    </xf>
    <xf numFmtId="0" fontId="21" fillId="0" borderId="0" xfId="2" applyFont="1" applyFill="1" applyBorder="1" applyAlignment="1" applyProtection="1">
      <alignment horizontal="center" readingOrder="1"/>
    </xf>
    <xf numFmtId="165" fontId="0" fillId="0" borderId="0" xfId="0" applyNumberFormat="1"/>
    <xf numFmtId="0" fontId="11" fillId="0" borderId="0" xfId="2" applyFont="1" applyFill="1" applyBorder="1" applyAlignment="1" applyProtection="1">
      <alignment horizontal="center" vertical="center" readingOrder="2"/>
    </xf>
    <xf numFmtId="0" fontId="0" fillId="0" borderId="1" xfId="0" applyFont="1" applyBorder="1" applyAlignment="1">
      <alignment horizontal="center" vertical="center" wrapText="1"/>
    </xf>
    <xf numFmtId="164" fontId="20" fillId="0" borderId="0" xfId="2" applyNumberFormat="1" applyFont="1" applyFill="1" applyBorder="1" applyAlignment="1" applyProtection="1">
      <alignment horizontal="center" vertical="center" shrinkToFit="1" readingOrder="1"/>
    </xf>
    <xf numFmtId="166" fontId="22" fillId="0" borderId="0" xfId="2" applyNumberFormat="1" applyFont="1" applyFill="1" applyBorder="1" applyAlignment="1" applyProtection="1">
      <alignment vertical="center" shrinkToFit="1" readingOrder="1"/>
      <protection locked="0"/>
    </xf>
    <xf numFmtId="0" fontId="20" fillId="0" borderId="0" xfId="2" applyFont="1" applyFill="1" applyBorder="1" applyAlignment="1" applyProtection="1">
      <alignment vertical="center" readingOrder="2"/>
    </xf>
    <xf numFmtId="0" fontId="20" fillId="0" borderId="0" xfId="2" applyFont="1" applyFill="1" applyBorder="1" applyAlignment="1" applyProtection="1">
      <alignment horizontal="center" vertical="center" readingOrder="2"/>
    </xf>
    <xf numFmtId="0" fontId="24" fillId="0" borderId="0" xfId="2" applyFont="1" applyFill="1" applyBorder="1" applyAlignment="1" applyProtection="1">
      <alignment horizontal="center" vertical="center" readingOrder="2"/>
    </xf>
    <xf numFmtId="0" fontId="14" fillId="0" borderId="0" xfId="2" applyFont="1" applyFill="1" applyBorder="1" applyAlignment="1" applyProtection="1">
      <alignment horizontal="right" vertical="center" shrinkToFit="1" readingOrder="2"/>
    </xf>
    <xf numFmtId="10" fontId="27" fillId="0" borderId="0" xfId="2" applyNumberFormat="1" applyFont="1" applyFill="1" applyBorder="1" applyAlignment="1" applyProtection="1">
      <alignment horizontal="right" vertical="center" readingOrder="1"/>
    </xf>
    <xf numFmtId="164" fontId="15" fillId="0" borderId="0" xfId="2" applyNumberFormat="1" applyFont="1" applyFill="1" applyBorder="1" applyAlignment="1" applyProtection="1">
      <alignment horizontal="center" vertical="center" shrinkToFit="1" readingOrder="2"/>
    </xf>
    <xf numFmtId="0" fontId="12" fillId="0" borderId="0" xfId="2" applyFont="1" applyFill="1" applyBorder="1" applyAlignment="1" applyProtection="1">
      <alignment horizontal="center" vertical="center" readingOrder="1"/>
    </xf>
    <xf numFmtId="0" fontId="12" fillId="8" borderId="1" xfId="2" applyFont="1" applyFill="1" applyBorder="1" applyAlignment="1" applyProtection="1">
      <alignment horizontal="center" vertical="center" readingOrder="1"/>
    </xf>
    <xf numFmtId="0" fontId="12" fillId="0" borderId="0" xfId="2" applyFont="1" applyFill="1" applyBorder="1" applyAlignment="1" applyProtection="1">
      <alignment horizontal="center" vertical="center" wrapText="1" readingOrder="1"/>
    </xf>
    <xf numFmtId="0" fontId="12" fillId="0" borderId="0" xfId="2" applyFont="1" applyFill="1" applyBorder="1" applyAlignment="1" applyProtection="1">
      <alignment horizontal="center" vertical="center" readingOrder="1"/>
    </xf>
    <xf numFmtId="0" fontId="11" fillId="2" borderId="3" xfId="2" applyFont="1" applyFill="1" applyBorder="1" applyAlignment="1" applyProtection="1">
      <alignment horizontal="center" vertical="center" wrapText="1" readingOrder="2"/>
    </xf>
    <xf numFmtId="0" fontId="6" fillId="0" borderId="0" xfId="0" applyFont="1" applyBorder="1" applyAlignment="1" applyProtection="1">
      <alignment readingOrder="2"/>
    </xf>
    <xf numFmtId="0" fontId="13" fillId="8" borderId="3" xfId="0" applyFont="1" applyFill="1" applyBorder="1" applyAlignment="1">
      <alignment horizontal="center" vertical="center" wrapText="1" readingOrder="2"/>
    </xf>
    <xf numFmtId="0" fontId="20" fillId="0" borderId="51" xfId="2" applyFont="1" applyFill="1" applyBorder="1" applyAlignment="1" applyProtection="1">
      <alignment vertical="center" readingOrder="2"/>
    </xf>
    <xf numFmtId="10" fontId="20" fillId="0" borderId="51" xfId="2" applyNumberFormat="1" applyFont="1" applyFill="1" applyBorder="1" applyAlignment="1" applyProtection="1">
      <alignment vertical="center" readingOrder="2"/>
      <protection locked="0"/>
    </xf>
    <xf numFmtId="0" fontId="20" fillId="0" borderId="51" xfId="2" applyFont="1" applyFill="1" applyBorder="1" applyAlignment="1" applyProtection="1">
      <alignment horizontal="center" vertical="center" readingOrder="1"/>
    </xf>
    <xf numFmtId="0" fontId="20" fillId="0" borderId="51" xfId="2" applyFont="1" applyFill="1" applyBorder="1" applyAlignment="1" applyProtection="1">
      <alignment horizontal="center" vertical="center" readingOrder="2"/>
    </xf>
    <xf numFmtId="0" fontId="21" fillId="0" borderId="0" xfId="2" applyFont="1" applyFill="1" applyBorder="1" applyAlignment="1" applyProtection="1">
      <alignment horizontal="center" vertical="center" readingOrder="1"/>
    </xf>
    <xf numFmtId="164" fontId="11" fillId="0" borderId="0" xfId="2" applyNumberFormat="1" applyFont="1" applyFill="1" applyBorder="1" applyAlignment="1" applyProtection="1">
      <alignment horizontal="center" vertical="center" shrinkToFit="1" readingOrder="1"/>
    </xf>
    <xf numFmtId="0" fontId="31" fillId="0" borderId="25" xfId="0" applyFont="1" applyFill="1" applyBorder="1" applyAlignment="1" applyProtection="1">
      <alignment horizontal="center" vertical="center" readingOrder="2"/>
    </xf>
    <xf numFmtId="0" fontId="31" fillId="0" borderId="0" xfId="0" applyFont="1" applyFill="1" applyBorder="1" applyAlignment="1" applyProtection="1">
      <alignment horizontal="center" vertical="center" readingOrder="2"/>
    </xf>
    <xf numFmtId="0" fontId="33" fillId="0" borderId="0" xfId="0" applyFont="1" applyFill="1" applyAlignment="1" applyProtection="1">
      <alignment horizontal="center" vertical="center" readingOrder="2"/>
    </xf>
    <xf numFmtId="0" fontId="34" fillId="0" borderId="0" xfId="0" applyFont="1" applyFill="1" applyAlignment="1" applyProtection="1">
      <alignment vertical="center" readingOrder="2"/>
    </xf>
    <xf numFmtId="49" fontId="35" fillId="11" borderId="0" xfId="0" applyNumberFormat="1" applyFont="1" applyFill="1" applyBorder="1" applyAlignment="1" applyProtection="1">
      <alignment vertical="center" shrinkToFit="1" readingOrder="2"/>
    </xf>
    <xf numFmtId="49" fontId="35" fillId="0" borderId="0" xfId="0" applyNumberFormat="1" applyFont="1" applyFill="1" applyBorder="1" applyAlignment="1" applyProtection="1">
      <alignment vertical="center" shrinkToFit="1" readingOrder="2"/>
    </xf>
    <xf numFmtId="49" fontId="35" fillId="11" borderId="0" xfId="0" applyNumberFormat="1" applyFont="1" applyFill="1" applyBorder="1" applyAlignment="1" applyProtection="1">
      <alignment wrapText="1" readingOrder="2"/>
    </xf>
    <xf numFmtId="49" fontId="35" fillId="0" borderId="0" xfId="0" applyNumberFormat="1" applyFont="1" applyFill="1" applyBorder="1" applyAlignment="1" applyProtection="1">
      <alignment wrapText="1" readingOrder="2"/>
    </xf>
    <xf numFmtId="0" fontId="35" fillId="0" borderId="0" xfId="0" applyFont="1" applyFill="1" applyBorder="1" applyAlignment="1" applyProtection="1">
      <alignment vertical="center" wrapText="1" shrinkToFit="1" readingOrder="2"/>
    </xf>
    <xf numFmtId="0" fontId="31" fillId="0" borderId="0" xfId="0" applyFont="1" applyFill="1" applyAlignment="1" applyProtection="1">
      <alignment readingOrder="2"/>
    </xf>
    <xf numFmtId="0" fontId="36" fillId="0" borderId="0" xfId="0" applyFont="1" applyFill="1" applyAlignment="1" applyProtection="1">
      <alignment readingOrder="2"/>
    </xf>
    <xf numFmtId="0" fontId="31" fillId="0" borderId="0" xfId="0" applyFont="1" applyAlignment="1" applyProtection="1">
      <alignment readingOrder="2"/>
    </xf>
    <xf numFmtId="0" fontId="31" fillId="0" borderId="0" xfId="0" applyFont="1" applyFill="1" applyBorder="1" applyAlignment="1" applyProtection="1">
      <alignment readingOrder="2"/>
    </xf>
    <xf numFmtId="0" fontId="31" fillId="7" borderId="0" xfId="0" applyFont="1" applyFill="1" applyAlignment="1" applyProtection="1">
      <alignment readingOrder="2"/>
    </xf>
    <xf numFmtId="0" fontId="36" fillId="0" borderId="0" xfId="0" applyFont="1" applyFill="1" applyBorder="1" applyAlignment="1" applyProtection="1">
      <alignment readingOrder="2"/>
    </xf>
    <xf numFmtId="0" fontId="35" fillId="0" borderId="0" xfId="0" applyFont="1" applyFill="1" applyBorder="1" applyAlignment="1" applyProtection="1">
      <alignment readingOrder="2"/>
    </xf>
    <xf numFmtId="49" fontId="31" fillId="0" borderId="0" xfId="0" quotePrefix="1" applyNumberFormat="1" applyFont="1" applyFill="1" applyAlignment="1" applyProtection="1">
      <alignment readingOrder="2"/>
    </xf>
    <xf numFmtId="0" fontId="31" fillId="0" borderId="0" xfId="0" applyFont="1" applyFill="1" applyBorder="1" applyAlignment="1" applyProtection="1">
      <alignment horizontal="center" readingOrder="2"/>
    </xf>
    <xf numFmtId="0" fontId="31" fillId="0" borderId="0" xfId="0" applyFont="1" applyFill="1" applyBorder="1" applyAlignment="1" applyProtection="1">
      <alignment horizontal="right" readingOrder="2"/>
    </xf>
    <xf numFmtId="0" fontId="37" fillId="0" borderId="0" xfId="0" applyFont="1" applyFill="1" applyBorder="1" applyAlignment="1" applyProtection="1">
      <alignment horizontal="right" shrinkToFit="1" readingOrder="2"/>
      <protection locked="0"/>
    </xf>
    <xf numFmtId="1" fontId="36" fillId="11" borderId="0" xfId="0" applyNumberFormat="1" applyFont="1" applyFill="1" applyBorder="1" applyAlignment="1" applyProtection="1">
      <alignment vertical="center" shrinkToFit="1" readingOrder="2"/>
    </xf>
    <xf numFmtId="49" fontId="31" fillId="0" borderId="0" xfId="0" applyNumberFormat="1" applyFont="1" applyFill="1" applyAlignment="1" applyProtection="1">
      <alignment readingOrder="2"/>
    </xf>
    <xf numFmtId="0" fontId="37" fillId="0" borderId="0" xfId="0" applyFont="1" applyFill="1" applyBorder="1" applyAlignment="1" applyProtection="1">
      <alignment horizontal="right" readingOrder="2"/>
    </xf>
    <xf numFmtId="0" fontId="35" fillId="11" borderId="0" xfId="0" applyFont="1" applyFill="1" applyBorder="1" applyAlignment="1" applyProtection="1">
      <alignment horizontal="right" readingOrder="2"/>
    </xf>
    <xf numFmtId="0" fontId="35" fillId="0" borderId="0" xfId="0" applyFont="1" applyFill="1" applyBorder="1" applyAlignment="1" applyProtection="1">
      <alignment horizontal="right" readingOrder="2"/>
    </xf>
    <xf numFmtId="0" fontId="35" fillId="11" borderId="0" xfId="0" applyFont="1" applyFill="1" applyBorder="1" applyAlignment="1" applyProtection="1">
      <alignment readingOrder="2"/>
    </xf>
    <xf numFmtId="49" fontId="37" fillId="0" borderId="0" xfId="0" applyNumberFormat="1" applyFont="1" applyFill="1" applyBorder="1" applyAlignment="1" applyProtection="1">
      <alignment horizontal="right" shrinkToFit="1" readingOrder="2"/>
      <protection locked="0"/>
    </xf>
    <xf numFmtId="0" fontId="31" fillId="0" borderId="15" xfId="0" applyFont="1" applyFill="1" applyBorder="1" applyAlignment="1" applyProtection="1">
      <alignment readingOrder="2"/>
    </xf>
    <xf numFmtId="0" fontId="38" fillId="0" borderId="0" xfId="4" applyFont="1" applyFill="1" applyBorder="1" applyAlignment="1" applyProtection="1">
      <alignment horizontal="right" shrinkToFit="1" readingOrder="2"/>
      <protection locked="0"/>
    </xf>
    <xf numFmtId="14" fontId="39" fillId="11" borderId="0" xfId="4" applyNumberFormat="1" applyFont="1" applyFill="1" applyBorder="1" applyAlignment="1" applyProtection="1">
      <alignment vertical="center" shrinkToFit="1" readingOrder="2"/>
    </xf>
    <xf numFmtId="14" fontId="39" fillId="0" borderId="0" xfId="4" applyNumberFormat="1" applyFont="1" applyFill="1" applyBorder="1" applyAlignment="1" applyProtection="1">
      <alignment vertical="center" shrinkToFit="1" readingOrder="2"/>
    </xf>
    <xf numFmtId="0" fontId="36" fillId="0" borderId="0" xfId="0" applyFont="1" applyBorder="1" applyAlignment="1" applyProtection="1">
      <alignment readingOrder="2"/>
    </xf>
    <xf numFmtId="1" fontId="35" fillId="11" borderId="0" xfId="0" applyNumberFormat="1" applyFont="1" applyFill="1" applyBorder="1" applyAlignment="1" applyProtection="1">
      <alignment vertical="center" shrinkToFit="1" readingOrder="2"/>
    </xf>
    <xf numFmtId="0" fontId="31" fillId="8" borderId="1" xfId="0" applyFont="1" applyFill="1" applyBorder="1" applyAlignment="1" applyProtection="1">
      <alignment horizontal="center" readingOrder="2"/>
    </xf>
    <xf numFmtId="49" fontId="31" fillId="0" borderId="0" xfId="0" applyNumberFormat="1" applyFont="1" applyAlignment="1" applyProtection="1">
      <alignment readingOrder="2"/>
    </xf>
    <xf numFmtId="0" fontId="31" fillId="0" borderId="28" xfId="0" applyFont="1" applyBorder="1" applyAlignment="1" applyProtection="1">
      <alignment readingOrder="2"/>
    </xf>
    <xf numFmtId="0" fontId="31" fillId="0" borderId="0" xfId="0" applyFont="1" applyBorder="1" applyAlignment="1" applyProtection="1">
      <alignment readingOrder="2"/>
    </xf>
    <xf numFmtId="0" fontId="35" fillId="0" borderId="0" xfId="0" applyFont="1" applyBorder="1" applyAlignment="1" applyProtection="1">
      <alignment readingOrder="2"/>
    </xf>
    <xf numFmtId="49" fontId="31" fillId="11" borderId="0" xfId="0" applyNumberFormat="1" applyFont="1" applyFill="1" applyBorder="1" applyAlignment="1" applyProtection="1">
      <alignment readingOrder="2"/>
    </xf>
    <xf numFmtId="49" fontId="31" fillId="0" borderId="0" xfId="0" applyNumberFormat="1" applyFont="1" applyFill="1" applyBorder="1" applyAlignment="1" applyProtection="1">
      <alignment readingOrder="2"/>
    </xf>
    <xf numFmtId="0" fontId="31" fillId="0" borderId="44" xfId="0" applyFont="1" applyFill="1" applyBorder="1" applyAlignment="1" applyProtection="1">
      <alignment horizontal="right" readingOrder="2"/>
    </xf>
    <xf numFmtId="0" fontId="35" fillId="0" borderId="0" xfId="0" applyFont="1" applyFill="1" applyAlignment="1" applyProtection="1">
      <alignment readingOrder="2"/>
    </xf>
    <xf numFmtId="167" fontId="31" fillId="0" borderId="0" xfId="0" applyNumberFormat="1" applyFont="1" applyFill="1" applyBorder="1" applyAlignment="1" applyProtection="1">
      <alignment horizontal="center" shrinkToFit="1" readingOrder="2"/>
    </xf>
    <xf numFmtId="167" fontId="36" fillId="0" borderId="0" xfId="0" applyNumberFormat="1" applyFont="1" applyFill="1" applyBorder="1" applyAlignment="1" applyProtection="1">
      <alignment horizontal="center" shrinkToFit="1" readingOrder="2"/>
    </xf>
    <xf numFmtId="0" fontId="31" fillId="7" borderId="0" xfId="0" applyFont="1" applyFill="1" applyAlignment="1" applyProtection="1">
      <alignment horizontal="right" readingOrder="2"/>
    </xf>
    <xf numFmtId="0" fontId="31" fillId="0" borderId="0" xfId="0" applyFont="1" applyFill="1" applyAlignment="1" applyProtection="1">
      <alignment horizontal="right" readingOrder="2"/>
    </xf>
    <xf numFmtId="49" fontId="31" fillId="0" borderId="0" xfId="0" applyNumberFormat="1" applyFont="1" applyAlignment="1" applyProtection="1">
      <alignment horizontal="left"/>
    </xf>
    <xf numFmtId="0" fontId="31" fillId="0" borderId="2" xfId="0" applyFont="1" applyFill="1" applyBorder="1" applyAlignment="1" applyProtection="1">
      <alignment horizontal="center" readingOrder="2"/>
    </xf>
    <xf numFmtId="0" fontId="31" fillId="8" borderId="26" xfId="0" applyFont="1" applyFill="1" applyBorder="1" applyAlignment="1" applyProtection="1">
      <alignment readingOrder="2"/>
    </xf>
    <xf numFmtId="0" fontId="31" fillId="8" borderId="27" xfId="0" applyFont="1" applyFill="1" applyBorder="1" applyAlignment="1" applyProtection="1">
      <alignment readingOrder="2"/>
    </xf>
    <xf numFmtId="49" fontId="31" fillId="0" borderId="0" xfId="0" applyNumberFormat="1" applyFont="1" applyAlignment="1" applyProtection="1"/>
    <xf numFmtId="0" fontId="31" fillId="0" borderId="0" xfId="0" applyFont="1" applyFill="1" applyAlignment="1" applyProtection="1">
      <alignment vertical="center" readingOrder="2"/>
    </xf>
    <xf numFmtId="49" fontId="31" fillId="11" borderId="0" xfId="0" applyNumberFormat="1" applyFont="1" applyFill="1" applyAlignment="1" applyProtection="1"/>
    <xf numFmtId="49" fontId="31" fillId="0" borderId="0" xfId="0" applyNumberFormat="1" applyFont="1" applyFill="1" applyBorder="1" applyAlignment="1" applyProtection="1"/>
    <xf numFmtId="49" fontId="31" fillId="0" borderId="0" xfId="0" applyNumberFormat="1" applyFont="1" applyFill="1" applyAlignment="1" applyProtection="1"/>
    <xf numFmtId="0" fontId="31" fillId="9" borderId="41" xfId="0" applyFont="1" applyFill="1" applyBorder="1" applyAlignment="1" applyProtection="1">
      <alignment horizontal="center" readingOrder="2"/>
    </xf>
    <xf numFmtId="0" fontId="31" fillId="9" borderId="40" xfId="0" applyFont="1" applyFill="1" applyBorder="1" applyAlignment="1" applyProtection="1">
      <alignment horizontal="center" readingOrder="2"/>
    </xf>
    <xf numFmtId="0" fontId="31" fillId="8" borderId="26" xfId="0" applyFont="1" applyFill="1" applyBorder="1" applyAlignment="1" applyProtection="1">
      <alignment horizontal="right" readingOrder="2"/>
    </xf>
    <xf numFmtId="0" fontId="31" fillId="8" borderId="27" xfId="0" applyFont="1" applyFill="1" applyBorder="1" applyAlignment="1" applyProtection="1">
      <alignment horizontal="right" readingOrder="2"/>
    </xf>
    <xf numFmtId="0" fontId="31" fillId="0" borderId="0" xfId="0" applyFont="1" applyAlignment="1" applyProtection="1"/>
    <xf numFmtId="49" fontId="31" fillId="11" borderId="0" xfId="0" applyNumberFormat="1" applyFont="1" applyFill="1" applyBorder="1" applyAlignment="1" applyProtection="1"/>
    <xf numFmtId="0" fontId="35" fillId="0" borderId="0" xfId="0" applyFont="1" applyBorder="1" applyAlignment="1" applyProtection="1">
      <alignment vertical="center" wrapText="1" readingOrder="2"/>
    </xf>
    <xf numFmtId="0" fontId="11" fillId="0" borderId="35" xfId="2" applyFont="1" applyFill="1" applyBorder="1" applyAlignment="1" applyProtection="1">
      <alignment horizontal="center" vertical="center" shrinkToFit="1" readingOrder="2"/>
    </xf>
    <xf numFmtId="0" fontId="11" fillId="0" borderId="0" xfId="2" applyFont="1" applyFill="1" applyBorder="1" applyAlignment="1" applyProtection="1">
      <alignment horizontal="center" vertical="center" shrinkToFit="1" readingOrder="2"/>
    </xf>
    <xf numFmtId="4" fontId="32" fillId="8" borderId="56" xfId="3" applyNumberFormat="1" applyFont="1" applyFill="1" applyBorder="1" applyAlignment="1" applyProtection="1">
      <alignment horizontal="center" vertical="center" wrapText="1" readingOrder="1"/>
      <protection locked="0"/>
    </xf>
    <xf numFmtId="0" fontId="0" fillId="8" borderId="78" xfId="0" applyFill="1" applyBorder="1" applyAlignment="1" applyProtection="1">
      <alignment readingOrder="1"/>
    </xf>
    <xf numFmtId="0" fontId="31" fillId="12" borderId="0" xfId="0" applyFont="1" applyFill="1" applyBorder="1" applyAlignment="1" applyProtection="1">
      <alignment readingOrder="2"/>
    </xf>
    <xf numFmtId="0" fontId="31" fillId="12" borderId="42" xfId="0" applyFont="1" applyFill="1" applyBorder="1" applyAlignment="1" applyProtection="1">
      <alignment readingOrder="2"/>
    </xf>
    <xf numFmtId="0" fontId="31" fillId="12" borderId="43" xfId="0" applyFont="1" applyFill="1" applyBorder="1" applyAlignment="1" applyProtection="1">
      <alignment horizontal="right" readingOrder="2"/>
    </xf>
    <xf numFmtId="0" fontId="31" fillId="12" borderId="0" xfId="0" applyFont="1" applyFill="1" applyBorder="1" applyAlignment="1" applyProtection="1">
      <alignment horizontal="right" readingOrder="2"/>
    </xf>
    <xf numFmtId="168" fontId="20" fillId="0" borderId="0" xfId="2" applyNumberFormat="1" applyFont="1" applyFill="1" applyBorder="1" applyAlignment="1" applyProtection="1">
      <alignment horizontal="center" vertical="center" readingOrder="2"/>
    </xf>
    <xf numFmtId="0" fontId="11" fillId="8" borderId="1" xfId="2" applyFont="1" applyFill="1" applyBorder="1" applyAlignment="1" applyProtection="1">
      <alignment horizontal="center" vertical="center" readingOrder="2"/>
    </xf>
    <xf numFmtId="168" fontId="11" fillId="8" borderId="1" xfId="2" applyNumberFormat="1" applyFont="1" applyFill="1" applyBorder="1" applyAlignment="1" applyProtection="1">
      <alignment horizontal="center" vertical="center" readingOrder="2"/>
    </xf>
    <xf numFmtId="3" fontId="32" fillId="10" borderId="68" xfId="3" applyNumberFormat="1" applyFont="1" applyFill="1" applyBorder="1" applyAlignment="1" applyProtection="1">
      <alignment horizontal="center" vertical="center" wrapText="1" readingOrder="1"/>
      <protection locked="0"/>
    </xf>
    <xf numFmtId="0" fontId="31" fillId="9" borderId="1" xfId="0" applyFont="1" applyFill="1" applyBorder="1" applyAlignment="1" applyProtection="1">
      <alignment horizontal="center" readingOrder="2"/>
      <protection locked="0"/>
    </xf>
    <xf numFmtId="0" fontId="21" fillId="10" borderId="1" xfId="2" applyFont="1" applyFill="1" applyBorder="1" applyAlignment="1" applyProtection="1">
      <alignment vertical="center" readingOrder="1"/>
      <protection locked="0"/>
    </xf>
    <xf numFmtId="4" fontId="32" fillId="8" borderId="1" xfId="3" applyNumberFormat="1" applyFont="1" applyFill="1" applyBorder="1" applyAlignment="1" applyProtection="1">
      <alignment horizontal="center" vertical="center" wrapText="1" readingOrder="1"/>
    </xf>
    <xf numFmtId="0" fontId="0" fillId="0" borderId="81" xfId="0" applyFont="1" applyBorder="1"/>
    <xf numFmtId="49" fontId="0" fillId="0" borderId="34" xfId="0" applyNumberFormat="1" applyFont="1" applyBorder="1" applyAlignment="1">
      <alignment horizontal="center" vertical="center" wrapText="1" readingOrder="2"/>
    </xf>
    <xf numFmtId="0" fontId="29" fillId="14" borderId="31" xfId="0" applyFont="1" applyFill="1" applyBorder="1"/>
    <xf numFmtId="0" fontId="29" fillId="14" borderId="32" xfId="0" applyFont="1" applyFill="1" applyBorder="1"/>
    <xf numFmtId="0" fontId="29" fillId="14" borderId="33" xfId="0" applyFont="1" applyFill="1" applyBorder="1"/>
    <xf numFmtId="49" fontId="0" fillId="15" borderId="34" xfId="0" applyNumberFormat="1" applyFont="1" applyFill="1" applyBorder="1" applyAlignment="1">
      <alignment horizontal="center" vertical="center" wrapText="1" readingOrder="2"/>
    </xf>
    <xf numFmtId="0" fontId="0" fillId="15" borderId="1" xfId="0" applyFont="1" applyFill="1" applyBorder="1" applyAlignment="1">
      <alignment horizontal="center" vertical="center" wrapText="1"/>
    </xf>
    <xf numFmtId="0" fontId="0" fillId="15" borderId="81" xfId="0" applyFont="1" applyFill="1" applyBorder="1"/>
    <xf numFmtId="169" fontId="0" fillId="0" borderId="0" xfId="5" applyNumberFormat="1" applyFont="1"/>
    <xf numFmtId="169" fontId="41" fillId="13" borderId="0" xfId="5" applyNumberFormat="1" applyFont="1" applyFill="1" applyBorder="1"/>
    <xf numFmtId="4" fontId="32" fillId="8" borderId="69" xfId="3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2" applyFont="1" applyFill="1" applyBorder="1" applyAlignment="1" applyProtection="1">
      <alignment horizontal="center" vertical="center" readingOrder="2"/>
    </xf>
    <xf numFmtId="169" fontId="0" fillId="0" borderId="0" xfId="5" applyNumberFormat="1" applyFont="1" applyAlignment="1"/>
    <xf numFmtId="49" fontId="1" fillId="15" borderId="34" xfId="0" applyNumberFormat="1" applyFont="1" applyFill="1" applyBorder="1" applyAlignment="1">
      <alignment horizontal="center" vertical="center" wrapText="1" readingOrder="2"/>
    </xf>
    <xf numFmtId="164" fontId="11" fillId="0" borderId="0" xfId="2" applyNumberFormat="1" applyFont="1" applyFill="1" applyBorder="1" applyAlignment="1" applyProtection="1">
      <alignment horizontal="center" vertical="center" shrinkToFit="1" readingOrder="1"/>
    </xf>
    <xf numFmtId="0" fontId="12" fillId="0" borderId="0" xfId="2" applyFont="1" applyFill="1" applyBorder="1" applyAlignment="1" applyProtection="1">
      <alignment horizontal="center" vertical="center" readingOrder="1"/>
    </xf>
    <xf numFmtId="0" fontId="31" fillId="0" borderId="0" xfId="0" applyFont="1" applyFill="1" applyBorder="1" applyAlignment="1" applyProtection="1">
      <alignment horizontal="center" readingOrder="2"/>
      <protection locked="0"/>
    </xf>
    <xf numFmtId="0" fontId="21" fillId="10" borderId="1" xfId="2" applyFont="1" applyFill="1" applyBorder="1" applyAlignment="1" applyProtection="1">
      <alignment horizontal="center" vertical="center" readingOrder="1"/>
      <protection locked="0"/>
    </xf>
    <xf numFmtId="0" fontId="0" fillId="10" borderId="1" xfId="0" applyFont="1" applyFill="1" applyBorder="1" applyProtection="1">
      <protection locked="0"/>
    </xf>
    <xf numFmtId="0" fontId="44" fillId="0" borderId="0" xfId="0" applyFont="1"/>
    <xf numFmtId="0" fontId="45" fillId="14" borderId="30" xfId="0" applyFont="1" applyFill="1" applyBorder="1"/>
    <xf numFmtId="0" fontId="44" fillId="10" borderId="1" xfId="0" applyFont="1" applyFill="1" applyBorder="1"/>
    <xf numFmtId="0" fontId="31" fillId="8" borderId="3" xfId="0" applyFont="1" applyFill="1" applyBorder="1" applyAlignment="1" applyProtection="1">
      <alignment horizontal="center" readingOrder="2"/>
    </xf>
    <xf numFmtId="0" fontId="31" fillId="8" borderId="5" xfId="0" applyFont="1" applyFill="1" applyBorder="1" applyAlignment="1" applyProtection="1">
      <alignment horizontal="center" readingOrder="2"/>
    </xf>
    <xf numFmtId="0" fontId="31" fillId="8" borderId="4" xfId="0" applyFont="1" applyFill="1" applyBorder="1" applyAlignment="1" applyProtection="1">
      <alignment horizontal="center" readingOrder="2"/>
    </xf>
    <xf numFmtId="0" fontId="31" fillId="9" borderId="3" xfId="0" applyFont="1" applyFill="1" applyBorder="1" applyAlignment="1" applyProtection="1">
      <alignment horizontal="center" readingOrder="2"/>
      <protection locked="0"/>
    </xf>
    <xf numFmtId="0" fontId="31" fillId="9" borderId="5" xfId="0" applyFont="1" applyFill="1" applyBorder="1" applyAlignment="1" applyProtection="1">
      <alignment horizontal="center" readingOrder="2"/>
      <protection locked="0"/>
    </xf>
    <xf numFmtId="0" fontId="31" fillId="9" borderId="4" xfId="0" applyFont="1" applyFill="1" applyBorder="1" applyAlignment="1" applyProtection="1">
      <alignment horizontal="center" readingOrder="2"/>
      <protection locked="0"/>
    </xf>
    <xf numFmtId="0" fontId="12" fillId="8" borderId="3" xfId="2" applyFont="1" applyFill="1" applyBorder="1" applyAlignment="1" applyProtection="1">
      <alignment horizontal="center" vertical="center" readingOrder="1"/>
    </xf>
    <xf numFmtId="0" fontId="12" fillId="8" borderId="5" xfId="2" applyFont="1" applyFill="1" applyBorder="1" applyAlignment="1" applyProtection="1">
      <alignment horizontal="center" vertical="center" readingOrder="1"/>
    </xf>
    <xf numFmtId="0" fontId="12" fillId="8" borderId="4" xfId="2" applyFont="1" applyFill="1" applyBorder="1" applyAlignment="1" applyProtection="1">
      <alignment horizontal="center" vertical="center" readingOrder="1"/>
    </xf>
    <xf numFmtId="49" fontId="31" fillId="0" borderId="0" xfId="0" applyNumberFormat="1" applyFont="1" applyFill="1" applyBorder="1" applyAlignment="1" applyProtection="1">
      <alignment horizontal="right" wrapText="1" readingOrder="1"/>
    </xf>
    <xf numFmtId="167" fontId="31" fillId="0" borderId="0" xfId="0" applyNumberFormat="1" applyFont="1" applyFill="1" applyBorder="1" applyAlignment="1" applyProtection="1">
      <alignment horizontal="center" readingOrder="2"/>
      <protection locked="0"/>
    </xf>
    <xf numFmtId="14" fontId="31" fillId="0" borderId="0" xfId="0" applyNumberFormat="1" applyFont="1" applyFill="1" applyBorder="1" applyAlignment="1" applyProtection="1">
      <alignment horizontal="center" shrinkToFit="1" readingOrder="2"/>
      <protection locked="0"/>
    </xf>
    <xf numFmtId="0" fontId="31" fillId="0" borderId="0" xfId="0" applyFont="1" applyFill="1" applyBorder="1" applyAlignment="1" applyProtection="1">
      <alignment horizontal="right" readingOrder="2"/>
    </xf>
    <xf numFmtId="0" fontId="11" fillId="2" borderId="23" xfId="2" applyFont="1" applyFill="1" applyBorder="1" applyAlignment="1" applyProtection="1">
      <alignment horizontal="center" vertical="center" wrapText="1" readingOrder="2"/>
    </xf>
    <xf numFmtId="0" fontId="11" fillId="2" borderId="74" xfId="2" applyFont="1" applyFill="1" applyBorder="1" applyAlignment="1" applyProtection="1">
      <alignment horizontal="center" vertical="center" wrapText="1" readingOrder="2"/>
    </xf>
    <xf numFmtId="0" fontId="11" fillId="2" borderId="0" xfId="2" applyFont="1" applyFill="1" applyBorder="1" applyAlignment="1" applyProtection="1">
      <alignment horizontal="center" vertical="center" wrapText="1" readingOrder="2"/>
    </xf>
    <xf numFmtId="0" fontId="11" fillId="2" borderId="58" xfId="2" applyFont="1" applyFill="1" applyBorder="1" applyAlignment="1" applyProtection="1">
      <alignment horizontal="center" vertical="center" wrapText="1" readingOrder="2"/>
    </xf>
    <xf numFmtId="0" fontId="11" fillId="2" borderId="6" xfId="2" applyFont="1" applyFill="1" applyBorder="1" applyAlignment="1" applyProtection="1">
      <alignment horizontal="center" vertical="center" wrapText="1" readingOrder="2"/>
    </xf>
    <xf numFmtId="0" fontId="11" fillId="2" borderId="59" xfId="2" applyFont="1" applyFill="1" applyBorder="1" applyAlignment="1" applyProtection="1">
      <alignment horizontal="center" vertical="center" wrapText="1" readingOrder="2"/>
    </xf>
    <xf numFmtId="0" fontId="20" fillId="2" borderId="49" xfId="2" applyFont="1" applyFill="1" applyBorder="1" applyAlignment="1" applyProtection="1">
      <alignment horizontal="center" vertical="center" readingOrder="1"/>
    </xf>
    <xf numFmtId="0" fontId="12" fillId="8" borderId="1" xfId="2" applyFont="1" applyFill="1" applyBorder="1" applyAlignment="1" applyProtection="1">
      <alignment horizontal="center" vertical="center" readingOrder="1"/>
    </xf>
    <xf numFmtId="0" fontId="21" fillId="10" borderId="1" xfId="2" applyFont="1" applyFill="1" applyBorder="1" applyAlignment="1" applyProtection="1">
      <alignment horizontal="center" vertical="center" readingOrder="1"/>
      <protection locked="0"/>
    </xf>
    <xf numFmtId="0" fontId="40" fillId="0" borderId="0" xfId="0" applyFont="1" applyBorder="1" applyAlignment="1" applyProtection="1">
      <alignment horizontal="center" readingOrder="2"/>
    </xf>
    <xf numFmtId="14" fontId="31" fillId="0" borderId="29" xfId="0" applyNumberFormat="1" applyFont="1" applyFill="1" applyBorder="1" applyAlignment="1" applyProtection="1">
      <alignment horizontal="center" readingOrder="2"/>
      <protection locked="0"/>
    </xf>
    <xf numFmtId="14" fontId="31" fillId="0" borderId="0" xfId="0" applyNumberFormat="1" applyFont="1" applyFill="1" applyBorder="1" applyAlignment="1" applyProtection="1">
      <alignment horizontal="center" readingOrder="2"/>
      <protection locked="0"/>
    </xf>
    <xf numFmtId="1" fontId="31" fillId="0" borderId="29" xfId="0" applyNumberFormat="1" applyFont="1" applyFill="1" applyBorder="1" applyAlignment="1" applyProtection="1">
      <alignment horizontal="center" vertical="center" shrinkToFit="1" readingOrder="2"/>
      <protection locked="0"/>
    </xf>
    <xf numFmtId="1" fontId="31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64" fontId="20" fillId="10" borderId="3" xfId="2" applyNumberFormat="1" applyFont="1" applyFill="1" applyBorder="1" applyAlignment="1" applyProtection="1">
      <alignment horizontal="center" vertical="center" shrinkToFit="1" readingOrder="1"/>
      <protection locked="0"/>
    </xf>
    <xf numFmtId="164" fontId="20" fillId="10" borderId="5" xfId="2" applyNumberFormat="1" applyFont="1" applyFill="1" applyBorder="1" applyAlignment="1" applyProtection="1">
      <alignment horizontal="center" vertical="center" shrinkToFit="1" readingOrder="1"/>
      <protection locked="0"/>
    </xf>
    <xf numFmtId="164" fontId="20" fillId="10" borderId="4" xfId="2" applyNumberFormat="1" applyFont="1" applyFill="1" applyBorder="1" applyAlignment="1" applyProtection="1">
      <alignment horizontal="center" vertical="center" shrinkToFit="1" readingOrder="1"/>
      <protection locked="0"/>
    </xf>
    <xf numFmtId="0" fontId="17" fillId="8" borderId="3" xfId="0" applyFont="1" applyFill="1" applyBorder="1" applyAlignment="1" applyProtection="1">
      <alignment horizontal="center" vertical="center" readingOrder="2"/>
    </xf>
    <xf numFmtId="0" fontId="17" fillId="8" borderId="5" xfId="0" applyFont="1" applyFill="1" applyBorder="1" applyAlignment="1" applyProtection="1">
      <alignment horizontal="center" vertical="center" readingOrder="2"/>
    </xf>
    <xf numFmtId="0" fontId="17" fillId="8" borderId="4" xfId="0" applyFont="1" applyFill="1" applyBorder="1" applyAlignment="1" applyProtection="1">
      <alignment horizontal="center" vertical="center" readingOrder="2"/>
    </xf>
    <xf numFmtId="4" fontId="20" fillId="8" borderId="3" xfId="2" applyNumberFormat="1" applyFont="1" applyFill="1" applyBorder="1" applyAlignment="1" applyProtection="1">
      <alignment horizontal="center" vertical="center" readingOrder="2"/>
    </xf>
    <xf numFmtId="4" fontId="20" fillId="8" borderId="5" xfId="2" applyNumberFormat="1" applyFont="1" applyFill="1" applyBorder="1" applyAlignment="1" applyProtection="1">
      <alignment horizontal="center" vertical="center" readingOrder="2"/>
    </xf>
    <xf numFmtId="4" fontId="20" fillId="8" borderId="4" xfId="2" applyNumberFormat="1" applyFont="1" applyFill="1" applyBorder="1" applyAlignment="1" applyProtection="1">
      <alignment horizontal="center" vertical="center" readingOrder="2"/>
    </xf>
    <xf numFmtId="0" fontId="20" fillId="6" borderId="49" xfId="2" applyFont="1" applyFill="1" applyBorder="1" applyAlignment="1" applyProtection="1">
      <alignment horizontal="center" vertical="center" readingOrder="2"/>
    </xf>
    <xf numFmtId="0" fontId="11" fillId="8" borderId="3" xfId="2" applyFont="1" applyFill="1" applyBorder="1" applyAlignment="1" applyProtection="1">
      <alignment horizontal="center" vertical="center" readingOrder="2"/>
    </xf>
    <xf numFmtId="0" fontId="11" fillId="8" borderId="5" xfId="2" applyFont="1" applyFill="1" applyBorder="1" applyAlignment="1" applyProtection="1">
      <alignment horizontal="center" vertical="center" readingOrder="2"/>
    </xf>
    <xf numFmtId="0" fontId="11" fillId="8" borderId="4" xfId="2" applyFont="1" applyFill="1" applyBorder="1" applyAlignment="1" applyProtection="1">
      <alignment horizontal="center" vertical="center" readingOrder="2"/>
    </xf>
    <xf numFmtId="0" fontId="11" fillId="2" borderId="63" xfId="0" applyFont="1" applyFill="1" applyBorder="1" applyAlignment="1" applyProtection="1">
      <alignment horizontal="center" vertical="center" wrapText="1" readingOrder="2"/>
    </xf>
    <xf numFmtId="0" fontId="11" fillId="2" borderId="14" xfId="0" applyFont="1" applyFill="1" applyBorder="1" applyAlignment="1" applyProtection="1">
      <alignment horizontal="center" vertical="center" wrapText="1" readingOrder="2"/>
    </xf>
    <xf numFmtId="0" fontId="11" fillId="2" borderId="38" xfId="0" applyFont="1" applyFill="1" applyBorder="1" applyAlignment="1" applyProtection="1">
      <alignment horizontal="center" vertical="center" wrapText="1" readingOrder="2"/>
    </xf>
    <xf numFmtId="0" fontId="11" fillId="2" borderId="2" xfId="0" applyFont="1" applyFill="1" applyBorder="1" applyAlignment="1" applyProtection="1">
      <alignment horizontal="center" vertical="center" wrapText="1" readingOrder="2"/>
    </xf>
    <xf numFmtId="0" fontId="11" fillId="2" borderId="64" xfId="0" applyFont="1" applyFill="1" applyBorder="1" applyAlignment="1" applyProtection="1">
      <alignment horizontal="center" vertical="center" wrapText="1" readingOrder="2"/>
    </xf>
    <xf numFmtId="0" fontId="11" fillId="2" borderId="10" xfId="0" applyFont="1" applyFill="1" applyBorder="1" applyAlignment="1" applyProtection="1">
      <alignment horizontal="center" vertical="center" wrapText="1" readingOrder="2"/>
    </xf>
    <xf numFmtId="0" fontId="12" fillId="10" borderId="3" xfId="2" applyFont="1" applyFill="1" applyBorder="1" applyAlignment="1" applyProtection="1">
      <alignment horizontal="center" vertical="center" readingOrder="1"/>
      <protection locked="0"/>
    </xf>
    <xf numFmtId="0" fontId="12" fillId="10" borderId="5" xfId="2" applyFont="1" applyFill="1" applyBorder="1" applyAlignment="1" applyProtection="1">
      <alignment horizontal="center" vertical="center" readingOrder="1"/>
      <protection locked="0"/>
    </xf>
    <xf numFmtId="0" fontId="12" fillId="10" borderId="4" xfId="2" applyFont="1" applyFill="1" applyBorder="1" applyAlignment="1" applyProtection="1">
      <alignment horizontal="center" vertical="center" readingOrder="1"/>
      <protection locked="0"/>
    </xf>
    <xf numFmtId="0" fontId="11" fillId="0" borderId="35" xfId="2" applyFont="1" applyFill="1" applyBorder="1" applyAlignment="1" applyProtection="1">
      <alignment horizontal="center" vertical="center" readingOrder="2"/>
    </xf>
    <xf numFmtId="0" fontId="11" fillId="0" borderId="0" xfId="2" applyFont="1" applyFill="1" applyBorder="1" applyAlignment="1" applyProtection="1">
      <alignment horizontal="center" vertical="center" readingOrder="2"/>
    </xf>
    <xf numFmtId="0" fontId="12" fillId="8" borderId="3" xfId="2" applyFont="1" applyFill="1" applyBorder="1" applyAlignment="1" applyProtection="1">
      <alignment horizontal="center" vertical="center" wrapText="1" readingOrder="1"/>
    </xf>
    <xf numFmtId="0" fontId="12" fillId="8" borderId="5" xfId="2" applyFont="1" applyFill="1" applyBorder="1" applyAlignment="1" applyProtection="1">
      <alignment horizontal="center" vertical="center" wrapText="1" readingOrder="1"/>
    </xf>
    <xf numFmtId="0" fontId="12" fillId="8" borderId="4" xfId="2" applyFont="1" applyFill="1" applyBorder="1" applyAlignment="1" applyProtection="1">
      <alignment horizontal="center" vertical="center" wrapText="1" readingOrder="1"/>
    </xf>
    <xf numFmtId="164" fontId="30" fillId="2" borderId="3" xfId="2" applyNumberFormat="1" applyFont="1" applyFill="1" applyBorder="1" applyAlignment="1" applyProtection="1">
      <alignment horizontal="center" vertical="center" shrinkToFit="1" readingOrder="2"/>
    </xf>
    <xf numFmtId="164" fontId="30" fillId="2" borderId="5" xfId="2" applyNumberFormat="1" applyFont="1" applyFill="1" applyBorder="1" applyAlignment="1" applyProtection="1">
      <alignment horizontal="center" vertical="center" shrinkToFit="1" readingOrder="2"/>
    </xf>
    <xf numFmtId="164" fontId="30" fillId="2" borderId="4" xfId="2" applyNumberFormat="1" applyFont="1" applyFill="1" applyBorder="1" applyAlignment="1" applyProtection="1">
      <alignment horizontal="center" vertical="center" shrinkToFit="1" readingOrder="2"/>
    </xf>
    <xf numFmtId="0" fontId="11" fillId="8" borderId="79" xfId="2" applyFont="1" applyFill="1" applyBorder="1" applyAlignment="1" applyProtection="1">
      <alignment horizontal="center" vertical="center" readingOrder="2"/>
    </xf>
    <xf numFmtId="0" fontId="11" fillId="8" borderId="36" xfId="2" applyFont="1" applyFill="1" applyBorder="1" applyAlignment="1" applyProtection="1">
      <alignment horizontal="center" vertical="center" readingOrder="2"/>
    </xf>
    <xf numFmtId="0" fontId="11" fillId="8" borderId="80" xfId="2" applyFont="1" applyFill="1" applyBorder="1" applyAlignment="1" applyProtection="1">
      <alignment horizontal="center" vertical="center" readingOrder="2"/>
    </xf>
    <xf numFmtId="0" fontId="11" fillId="8" borderId="1" xfId="2" applyFont="1" applyFill="1" applyBorder="1" applyAlignment="1" applyProtection="1">
      <alignment horizontal="center" vertical="center" readingOrder="2"/>
    </xf>
    <xf numFmtId="4" fontId="32" fillId="10" borderId="65" xfId="1" applyNumberFormat="1" applyFont="1" applyFill="1" applyBorder="1" applyAlignment="1" applyProtection="1">
      <alignment horizontal="center" vertical="center" wrapText="1" readingOrder="1"/>
      <protection locked="0"/>
    </xf>
    <xf numFmtId="4" fontId="32" fillId="10" borderId="4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75" xfId="2" applyFont="1" applyFill="1" applyBorder="1" applyAlignment="1" applyProtection="1">
      <alignment horizontal="center" vertical="center" wrapText="1" readingOrder="2"/>
    </xf>
    <xf numFmtId="0" fontId="5" fillId="2" borderId="76" xfId="2" applyFont="1" applyFill="1" applyBorder="1" applyAlignment="1" applyProtection="1">
      <alignment horizontal="center" vertical="center" wrapText="1" readingOrder="2"/>
    </xf>
    <xf numFmtId="0" fontId="5" fillId="2" borderId="77" xfId="2" applyFont="1" applyFill="1" applyBorder="1" applyAlignment="1" applyProtection="1">
      <alignment horizontal="center" vertical="center" wrapText="1" readingOrder="2"/>
    </xf>
    <xf numFmtId="3" fontId="32" fillId="8" borderId="3" xfId="3" applyNumberFormat="1" applyFont="1" applyFill="1" applyBorder="1" applyAlignment="1">
      <alignment horizontal="center" vertical="center" wrapText="1" readingOrder="1"/>
    </xf>
    <xf numFmtId="3" fontId="32" fillId="8" borderId="5" xfId="3" applyNumberFormat="1" applyFont="1" applyFill="1" applyBorder="1" applyAlignment="1">
      <alignment horizontal="center" vertical="center" wrapText="1" readingOrder="1"/>
    </xf>
    <xf numFmtId="3" fontId="32" fillId="8" borderId="62" xfId="3" applyNumberFormat="1" applyFont="1" applyFill="1" applyBorder="1" applyAlignment="1">
      <alignment horizontal="center" vertical="center" wrapText="1" readingOrder="1"/>
    </xf>
    <xf numFmtId="0" fontId="23" fillId="0" borderId="0" xfId="2" applyFont="1" applyFill="1" applyBorder="1" applyAlignment="1" applyProtection="1">
      <alignment horizontal="center" vertical="top" shrinkToFit="1" readingOrder="2"/>
    </xf>
    <xf numFmtId="0" fontId="35" fillId="0" borderId="0" xfId="0" applyFont="1" applyFill="1" applyBorder="1" applyAlignment="1" applyProtection="1">
      <alignment horizontal="right" vertical="center" readingOrder="2"/>
    </xf>
    <xf numFmtId="0" fontId="5" fillId="0" borderId="0" xfId="0" applyFont="1" applyFill="1" applyBorder="1" applyAlignment="1" applyProtection="1">
      <alignment horizontal="center" vertical="center" wrapText="1"/>
    </xf>
    <xf numFmtId="0" fontId="11" fillId="8" borderId="72" xfId="0" applyFont="1" applyFill="1" applyBorder="1" applyAlignment="1" applyProtection="1">
      <alignment horizontal="center" vertical="center" wrapText="1"/>
    </xf>
    <xf numFmtId="0" fontId="11" fillId="8" borderId="71" xfId="0" applyFont="1" applyFill="1" applyBorder="1" applyAlignment="1" applyProtection="1">
      <alignment horizontal="center" vertical="center" wrapText="1"/>
    </xf>
    <xf numFmtId="0" fontId="11" fillId="8" borderId="73" xfId="0" applyFont="1" applyFill="1" applyBorder="1" applyAlignment="1" applyProtection="1">
      <alignment horizontal="center" vertical="center" wrapText="1"/>
    </xf>
    <xf numFmtId="0" fontId="11" fillId="2" borderId="18" xfId="2" applyFont="1" applyFill="1" applyBorder="1" applyAlignment="1" applyProtection="1">
      <alignment horizontal="center" vertical="center" wrapText="1" readingOrder="2"/>
    </xf>
    <xf numFmtId="0" fontId="11" fillId="2" borderId="14" xfId="2" applyFont="1" applyFill="1" applyBorder="1" applyAlignment="1" applyProtection="1">
      <alignment horizontal="center" vertical="center" wrapText="1" readingOrder="2"/>
    </xf>
    <xf numFmtId="0" fontId="11" fillId="2" borderId="35" xfId="2" applyFont="1" applyFill="1" applyBorder="1" applyAlignment="1" applyProtection="1">
      <alignment horizontal="center" vertical="center" wrapText="1" readingOrder="2"/>
    </xf>
    <xf numFmtId="0" fontId="11" fillId="2" borderId="2" xfId="2" applyFont="1" applyFill="1" applyBorder="1" applyAlignment="1" applyProtection="1">
      <alignment horizontal="center" vertical="center" wrapText="1" readingOrder="2"/>
    </xf>
    <xf numFmtId="0" fontId="11" fillId="2" borderId="19" xfId="2" applyFont="1" applyFill="1" applyBorder="1" applyAlignment="1" applyProtection="1">
      <alignment horizontal="center" vertical="center" wrapText="1" readingOrder="2"/>
    </xf>
    <xf numFmtId="0" fontId="11" fillId="2" borderId="10" xfId="2" applyFont="1" applyFill="1" applyBorder="1" applyAlignment="1" applyProtection="1">
      <alignment horizontal="center" vertical="center" wrapText="1" readingOrder="2"/>
    </xf>
    <xf numFmtId="0" fontId="43" fillId="10" borderId="3" xfId="0" applyFont="1" applyFill="1" applyBorder="1" applyAlignment="1" applyProtection="1">
      <alignment horizontal="center"/>
      <protection locked="0"/>
    </xf>
    <xf numFmtId="0" fontId="43" fillId="10" borderId="5" xfId="0" applyFont="1" applyFill="1" applyBorder="1" applyAlignment="1" applyProtection="1">
      <alignment horizontal="center"/>
      <protection locked="0"/>
    </xf>
    <xf numFmtId="0" fontId="43" fillId="10" borderId="4" xfId="0" applyFont="1" applyFill="1" applyBorder="1" applyAlignment="1" applyProtection="1">
      <alignment horizontal="center"/>
      <protection locked="0"/>
    </xf>
    <xf numFmtId="0" fontId="11" fillId="2" borderId="13" xfId="2" applyFont="1" applyFill="1" applyBorder="1" applyAlignment="1" applyProtection="1">
      <alignment horizontal="center" vertical="center" wrapText="1" readingOrder="2"/>
    </xf>
    <xf numFmtId="0" fontId="11" fillId="2" borderId="60" xfId="2" applyFont="1" applyFill="1" applyBorder="1" applyAlignment="1" applyProtection="1">
      <alignment horizontal="center" vertical="center" wrapText="1" readingOrder="2"/>
    </xf>
    <xf numFmtId="0" fontId="11" fillId="2" borderId="21" xfId="2" applyFont="1" applyFill="1" applyBorder="1" applyAlignment="1" applyProtection="1">
      <alignment horizontal="center" vertical="center" wrapText="1" readingOrder="2"/>
    </xf>
    <xf numFmtId="0" fontId="11" fillId="2" borderId="61" xfId="2" applyFont="1" applyFill="1" applyBorder="1" applyAlignment="1" applyProtection="1">
      <alignment horizontal="center" vertical="center" wrapText="1" readingOrder="2"/>
    </xf>
    <xf numFmtId="166" fontId="22" fillId="0" borderId="0" xfId="2" applyNumberFormat="1" applyFont="1" applyFill="1" applyBorder="1" applyAlignment="1" applyProtection="1">
      <alignment vertical="center" shrinkToFit="1" readingOrder="1"/>
      <protection locked="0"/>
    </xf>
    <xf numFmtId="3" fontId="32" fillId="8" borderId="3" xfId="1" applyNumberFormat="1" applyFont="1" applyFill="1" applyBorder="1" applyAlignment="1">
      <alignment horizontal="center" vertical="center" wrapText="1" readingOrder="1"/>
    </xf>
    <xf numFmtId="3" fontId="32" fillId="8" borderId="4" xfId="1" applyNumberFormat="1" applyFont="1" applyFill="1" applyBorder="1" applyAlignment="1">
      <alignment horizontal="center" vertical="center" wrapText="1" readingOrder="1"/>
    </xf>
    <xf numFmtId="4" fontId="32" fillId="8" borderId="4" xfId="0" applyNumberFormat="1" applyFont="1" applyFill="1" applyBorder="1" applyAlignment="1" applyProtection="1">
      <alignment horizontal="center" vertical="center" wrapText="1" shrinkToFit="1" readingOrder="1"/>
    </xf>
    <xf numFmtId="4" fontId="32" fillId="8" borderId="1" xfId="0" applyNumberFormat="1" applyFont="1" applyFill="1" applyBorder="1" applyAlignment="1" applyProtection="1">
      <alignment horizontal="center" vertical="center" wrapText="1" shrinkToFit="1" readingOrder="1"/>
    </xf>
    <xf numFmtId="3" fontId="32" fillId="8" borderId="3" xfId="0" applyNumberFormat="1" applyFont="1" applyFill="1" applyBorder="1" applyAlignment="1" applyProtection="1">
      <alignment horizontal="center" vertical="center" wrapText="1" shrinkToFit="1" readingOrder="1"/>
    </xf>
    <xf numFmtId="3" fontId="32" fillId="8" borderId="5" xfId="0" applyNumberFormat="1" applyFont="1" applyFill="1" applyBorder="1" applyAlignment="1" applyProtection="1">
      <alignment horizontal="center" vertical="center" wrapText="1" shrinkToFit="1" readingOrder="1"/>
    </xf>
    <xf numFmtId="3" fontId="32" fillId="8" borderId="45" xfId="0" applyNumberFormat="1" applyFont="1" applyFill="1" applyBorder="1" applyAlignment="1" applyProtection="1">
      <alignment horizontal="center" vertical="center" wrapText="1" shrinkToFit="1" readingOrder="1"/>
    </xf>
    <xf numFmtId="49" fontId="31" fillId="0" borderId="29" xfId="0" applyNumberFormat="1" applyFont="1" applyFill="1" applyBorder="1" applyAlignment="1" applyProtection="1">
      <alignment horizontal="center" readingOrder="2"/>
      <protection locked="0"/>
    </xf>
    <xf numFmtId="49" fontId="31" fillId="0" borderId="0" xfId="0" applyNumberFormat="1" applyFont="1" applyFill="1" applyBorder="1" applyAlignment="1" applyProtection="1">
      <alignment horizontal="center" readingOrder="2"/>
      <protection locked="0"/>
    </xf>
    <xf numFmtId="0" fontId="36" fillId="0" borderId="0" xfId="0" applyFont="1" applyFill="1" applyBorder="1" applyAlignment="1" applyProtection="1">
      <alignment horizontal="right" vertical="center" shrinkToFit="1" readingOrder="2"/>
    </xf>
    <xf numFmtId="0" fontId="20" fillId="8" borderId="70" xfId="0" applyFont="1" applyFill="1" applyBorder="1" applyAlignment="1" applyProtection="1">
      <alignment horizontal="center" vertical="center" wrapText="1"/>
    </xf>
    <xf numFmtId="0" fontId="20" fillId="8" borderId="71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9" fontId="31" fillId="0" borderId="0" xfId="0" applyNumberFormat="1" applyFont="1" applyFill="1" applyBorder="1" applyAlignment="1" applyProtection="1">
      <alignment horizontal="right" shrinkToFit="1" readingOrder="1"/>
    </xf>
    <xf numFmtId="164" fontId="11" fillId="0" borderId="37" xfId="2" applyNumberFormat="1" applyFont="1" applyFill="1" applyBorder="1" applyAlignment="1" applyProtection="1">
      <alignment horizontal="center" vertical="center" shrinkToFit="1" readingOrder="1"/>
    </xf>
    <xf numFmtId="164" fontId="11" fillId="0" borderId="9" xfId="2" applyNumberFormat="1" applyFont="1" applyFill="1" applyBorder="1" applyAlignment="1" applyProtection="1">
      <alignment horizontal="center" vertical="center" shrinkToFit="1" readingOrder="1"/>
    </xf>
    <xf numFmtId="164" fontId="11" fillId="0" borderId="20" xfId="2" applyNumberFormat="1" applyFont="1" applyFill="1" applyBorder="1" applyAlignment="1" applyProtection="1">
      <alignment horizontal="center" vertical="center" shrinkToFit="1" readingOrder="1"/>
    </xf>
    <xf numFmtId="164" fontId="11" fillId="0" borderId="38" xfId="2" applyNumberFormat="1" applyFont="1" applyFill="1" applyBorder="1" applyAlignment="1" applyProtection="1">
      <alignment horizontal="center" vertical="center" shrinkToFit="1" readingOrder="1"/>
    </xf>
    <xf numFmtId="164" fontId="11" fillId="0" borderId="0" xfId="2" applyNumberFormat="1" applyFont="1" applyFill="1" applyBorder="1" applyAlignment="1" applyProtection="1">
      <alignment horizontal="center" vertical="center" shrinkToFit="1" readingOrder="1"/>
    </xf>
    <xf numFmtId="164" fontId="11" fillId="0" borderId="21" xfId="2" applyNumberFormat="1" applyFont="1" applyFill="1" applyBorder="1" applyAlignment="1" applyProtection="1">
      <alignment horizontal="center" vertical="center" shrinkToFit="1" readingOrder="1"/>
    </xf>
    <xf numFmtId="164" fontId="11" fillId="0" borderId="16" xfId="2" applyNumberFormat="1" applyFont="1" applyFill="1" applyBorder="1" applyAlignment="1" applyProtection="1">
      <alignment horizontal="center" vertical="center" shrinkToFit="1" readingOrder="1"/>
    </xf>
    <xf numFmtId="164" fontId="11" fillId="0" borderId="17" xfId="2" applyNumberFormat="1" applyFont="1" applyFill="1" applyBorder="1" applyAlignment="1" applyProtection="1">
      <alignment horizontal="center" vertical="center" shrinkToFit="1" readingOrder="1"/>
    </xf>
    <xf numFmtId="164" fontId="11" fillId="0" borderId="48" xfId="2" applyNumberFormat="1" applyFont="1" applyFill="1" applyBorder="1" applyAlignment="1" applyProtection="1">
      <alignment horizontal="center" vertical="center" shrinkToFit="1" readingOrder="1"/>
    </xf>
    <xf numFmtId="0" fontId="12" fillId="0" borderId="37" xfId="2" applyFont="1" applyFill="1" applyBorder="1" applyAlignment="1" applyProtection="1">
      <alignment horizontal="center" vertical="center" readingOrder="1"/>
    </xf>
    <xf numFmtId="0" fontId="12" fillId="0" borderId="9" xfId="2" applyFont="1" applyFill="1" applyBorder="1" applyAlignment="1" applyProtection="1">
      <alignment horizontal="center" vertical="center" readingOrder="1"/>
    </xf>
    <xf numFmtId="0" fontId="12" fillId="0" borderId="20" xfId="2" applyFont="1" applyFill="1" applyBorder="1" applyAlignment="1" applyProtection="1">
      <alignment horizontal="center" vertical="center" readingOrder="1"/>
    </xf>
    <xf numFmtId="0" fontId="12" fillId="0" borderId="38" xfId="2" applyFont="1" applyFill="1" applyBorder="1" applyAlignment="1" applyProtection="1">
      <alignment horizontal="center" vertical="center" readingOrder="1"/>
    </xf>
    <xf numFmtId="0" fontId="12" fillId="0" borderId="0" xfId="2" applyFont="1" applyFill="1" applyBorder="1" applyAlignment="1" applyProtection="1">
      <alignment horizontal="center" vertical="center" readingOrder="1"/>
    </xf>
    <xf numFmtId="0" fontId="12" fillId="0" borderId="21" xfId="2" applyFont="1" applyFill="1" applyBorder="1" applyAlignment="1" applyProtection="1">
      <alignment horizontal="center" vertical="center" readingOrder="1"/>
    </xf>
    <xf numFmtId="0" fontId="12" fillId="0" borderId="16" xfId="2" applyFont="1" applyFill="1" applyBorder="1" applyAlignment="1" applyProtection="1">
      <alignment horizontal="center" vertical="center" readingOrder="1"/>
    </xf>
    <xf numFmtId="0" fontId="12" fillId="0" borderId="17" xfId="2" applyFont="1" applyFill="1" applyBorder="1" applyAlignment="1" applyProtection="1">
      <alignment horizontal="center" vertical="center" readingOrder="1"/>
    </xf>
    <xf numFmtId="0" fontId="12" fillId="0" borderId="48" xfId="2" applyFont="1" applyFill="1" applyBorder="1" applyAlignment="1" applyProtection="1">
      <alignment horizontal="center" vertical="center" readingOrder="1"/>
    </xf>
    <xf numFmtId="0" fontId="11" fillId="2" borderId="3" xfId="2" applyFont="1" applyFill="1" applyBorder="1" applyAlignment="1" applyProtection="1">
      <alignment horizontal="center" vertical="center" wrapText="1" readingOrder="2"/>
    </xf>
    <xf numFmtId="0" fontId="11" fillId="2" borderId="5" xfId="2" applyFont="1" applyFill="1" applyBorder="1" applyAlignment="1" applyProtection="1">
      <alignment horizontal="center" vertical="center" wrapText="1" readingOrder="2"/>
    </xf>
    <xf numFmtId="0" fontId="11" fillId="2" borderId="4" xfId="2" applyFont="1" applyFill="1" applyBorder="1" applyAlignment="1" applyProtection="1">
      <alignment horizontal="center" vertical="center" wrapText="1" readingOrder="2"/>
    </xf>
    <xf numFmtId="0" fontId="11" fillId="8" borderId="46" xfId="0" applyFont="1" applyFill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 wrapText="1"/>
    </xf>
    <xf numFmtId="0" fontId="11" fillId="8" borderId="54" xfId="0" applyFont="1" applyFill="1" applyBorder="1" applyAlignment="1">
      <alignment horizontal="center" vertical="center" wrapText="1"/>
    </xf>
    <xf numFmtId="0" fontId="11" fillId="8" borderId="52" xfId="2" applyFont="1" applyFill="1" applyBorder="1" applyAlignment="1" applyProtection="1">
      <alignment horizontal="center" vertical="center" readingOrder="2"/>
    </xf>
    <xf numFmtId="0" fontId="11" fillId="8" borderId="49" xfId="2" applyFont="1" applyFill="1" applyBorder="1" applyAlignment="1" applyProtection="1">
      <alignment horizontal="center" vertical="center" readingOrder="2"/>
    </xf>
    <xf numFmtId="0" fontId="11" fillId="8" borderId="53" xfId="2" applyFont="1" applyFill="1" applyBorder="1" applyAlignment="1" applyProtection="1">
      <alignment horizontal="center" vertical="center" readingOrder="2"/>
    </xf>
    <xf numFmtId="0" fontId="11" fillId="8" borderId="19" xfId="2" applyFont="1" applyFill="1" applyBorder="1" applyAlignment="1" applyProtection="1">
      <alignment horizontal="center" vertical="center" readingOrder="2"/>
    </xf>
    <xf numFmtId="0" fontId="11" fillId="8" borderId="6" xfId="2" applyFont="1" applyFill="1" applyBorder="1" applyAlignment="1" applyProtection="1">
      <alignment horizontal="center" vertical="center" readingOrder="2"/>
    </xf>
    <xf numFmtId="0" fontId="11" fillId="8" borderId="10" xfId="2" applyFont="1" applyFill="1" applyBorder="1" applyAlignment="1" applyProtection="1">
      <alignment horizontal="center" vertical="center" readingOrder="2"/>
    </xf>
    <xf numFmtId="0" fontId="20" fillId="8" borderId="1" xfId="2" applyFont="1" applyFill="1" applyBorder="1" applyAlignment="1" applyProtection="1">
      <alignment horizontal="center" vertical="center" readingOrder="2"/>
    </xf>
    <xf numFmtId="168" fontId="20" fillId="8" borderId="3" xfId="2" applyNumberFormat="1" applyFont="1" applyFill="1" applyBorder="1" applyAlignment="1" applyProtection="1">
      <alignment horizontal="center" vertical="center" readingOrder="2"/>
    </xf>
    <xf numFmtId="168" fontId="20" fillId="8" borderId="4" xfId="2" applyNumberFormat="1" applyFont="1" applyFill="1" applyBorder="1" applyAlignment="1" applyProtection="1">
      <alignment horizontal="center" vertical="center" readingOrder="2"/>
    </xf>
    <xf numFmtId="10" fontId="20" fillId="5" borderId="49" xfId="2" applyNumberFormat="1" applyFont="1" applyFill="1" applyBorder="1" applyAlignment="1" applyProtection="1">
      <alignment horizontal="center" vertical="center" readingOrder="2"/>
    </xf>
    <xf numFmtId="4" fontId="32" fillId="8" borderId="50" xfId="3" applyNumberFormat="1" applyFont="1" applyFill="1" applyBorder="1" applyAlignment="1" applyProtection="1">
      <alignment horizontal="center" vertical="center" wrapText="1" readingOrder="1"/>
      <protection locked="0"/>
    </xf>
    <xf numFmtId="4" fontId="32" fillId="8" borderId="82" xfId="3" applyNumberFormat="1" applyFont="1" applyFill="1" applyBorder="1" applyAlignment="1" applyProtection="1">
      <alignment horizontal="center" vertical="center" wrapText="1" readingOrder="1"/>
      <protection locked="0"/>
    </xf>
    <xf numFmtId="4" fontId="32" fillId="8" borderId="56" xfId="0" applyNumberFormat="1" applyFont="1" applyFill="1" applyBorder="1" applyAlignment="1" applyProtection="1">
      <alignment horizontal="center" vertical="center" wrapText="1" shrinkToFit="1" readingOrder="1"/>
    </xf>
    <xf numFmtId="4" fontId="32" fillId="8" borderId="57" xfId="0" applyNumberFormat="1" applyFont="1" applyFill="1" applyBorder="1" applyAlignment="1" applyProtection="1">
      <alignment horizontal="center" vertical="center" wrapText="1" shrinkToFit="1" readingOrder="1"/>
    </xf>
    <xf numFmtId="0" fontId="21" fillId="10" borderId="3" xfId="2" applyFont="1" applyFill="1" applyBorder="1" applyAlignment="1" applyProtection="1">
      <alignment horizontal="center" vertical="center" readingOrder="1"/>
      <protection locked="0"/>
    </xf>
    <xf numFmtId="0" fontId="21" fillId="10" borderId="5" xfId="2" applyFont="1" applyFill="1" applyBorder="1" applyAlignment="1" applyProtection="1">
      <alignment horizontal="center" vertical="center" readingOrder="1"/>
      <protection locked="0"/>
    </xf>
    <xf numFmtId="0" fontId="21" fillId="10" borderId="4" xfId="2" applyFont="1" applyFill="1" applyBorder="1" applyAlignment="1" applyProtection="1">
      <alignment horizontal="center" vertical="center" readingOrder="1"/>
      <protection locked="0"/>
    </xf>
    <xf numFmtId="4" fontId="11" fillId="8" borderId="4" xfId="2" applyNumberFormat="1" applyFont="1" applyFill="1" applyBorder="1" applyAlignment="1" applyProtection="1">
      <alignment horizontal="center" vertical="center" readingOrder="2"/>
    </xf>
    <xf numFmtId="4" fontId="20" fillId="8" borderId="1" xfId="2" applyNumberFormat="1" applyFont="1" applyFill="1" applyBorder="1" applyAlignment="1" applyProtection="1">
      <alignment horizontal="center" vertical="center" readingOrder="2"/>
    </xf>
    <xf numFmtId="0" fontId="11" fillId="8" borderId="68" xfId="2" applyFont="1" applyFill="1" applyBorder="1" applyAlignment="1" applyProtection="1">
      <alignment horizontal="center" vertical="center" readingOrder="2"/>
    </xf>
    <xf numFmtId="168" fontId="20" fillId="8" borderId="1" xfId="2" applyNumberFormat="1" applyFont="1" applyFill="1" applyBorder="1" applyAlignment="1" applyProtection="1">
      <alignment horizontal="center" vertical="center" readingOrder="2"/>
    </xf>
    <xf numFmtId="168" fontId="20" fillId="8" borderId="68" xfId="2" applyNumberFormat="1" applyFont="1" applyFill="1" applyBorder="1" applyAlignment="1" applyProtection="1">
      <alignment horizontal="center" vertical="center" readingOrder="2"/>
    </xf>
    <xf numFmtId="0" fontId="11" fillId="8" borderId="34" xfId="2" applyFont="1" applyFill="1" applyBorder="1" applyAlignment="1" applyProtection="1">
      <alignment horizontal="center" vertical="center" readingOrder="2"/>
    </xf>
    <xf numFmtId="0" fontId="0" fillId="0" borderId="0" xfId="0" applyFill="1" applyBorder="1" applyAlignment="1" applyProtection="1">
      <alignment horizontal="center" readingOrder="1"/>
    </xf>
    <xf numFmtId="4" fontId="32" fillId="8" borderId="55" xfId="3" applyNumberFormat="1" applyFont="1" applyFill="1" applyBorder="1" applyAlignment="1">
      <alignment horizontal="center" vertical="center" wrapText="1" readingOrder="1"/>
    </xf>
    <xf numFmtId="4" fontId="32" fillId="8" borderId="47" xfId="3" applyNumberFormat="1" applyFont="1" applyFill="1" applyBorder="1" applyAlignment="1">
      <alignment horizontal="center" vertical="center" wrapText="1" readingOrder="1"/>
    </xf>
    <xf numFmtId="4" fontId="32" fillId="8" borderId="82" xfId="3" applyNumberFormat="1" applyFont="1" applyFill="1" applyBorder="1" applyAlignment="1">
      <alignment horizontal="center" vertical="center" wrapText="1" readingOrder="1"/>
    </xf>
    <xf numFmtId="4" fontId="11" fillId="8" borderId="34" xfId="2" applyNumberFormat="1" applyFont="1" applyFill="1" applyBorder="1" applyAlignment="1" applyProtection="1">
      <alignment horizontal="center" vertical="center" readingOrder="2"/>
    </xf>
    <xf numFmtId="4" fontId="11" fillId="8" borderId="1" xfId="2" applyNumberFormat="1" applyFont="1" applyFill="1" applyBorder="1" applyAlignment="1" applyProtection="1">
      <alignment horizontal="center" vertical="center" readingOrder="2"/>
    </xf>
    <xf numFmtId="168" fontId="11" fillId="8" borderId="1" xfId="2" applyNumberFormat="1" applyFont="1" applyFill="1" applyBorder="1" applyAlignment="1" applyProtection="1">
      <alignment horizontal="center" vertical="center" readingOrder="2"/>
    </xf>
    <xf numFmtId="168" fontId="11" fillId="8" borderId="68" xfId="2" applyNumberFormat="1" applyFont="1" applyFill="1" applyBorder="1" applyAlignment="1" applyProtection="1">
      <alignment horizontal="center" vertical="center" readingOrder="2"/>
    </xf>
    <xf numFmtId="0" fontId="11" fillId="8" borderId="3" xfId="2" applyFont="1" applyFill="1" applyBorder="1" applyAlignment="1" applyProtection="1">
      <alignment horizontal="center" vertical="center" shrinkToFit="1" readingOrder="2"/>
    </xf>
    <xf numFmtId="0" fontId="11" fillId="8" borderId="5" xfId="2" applyFont="1" applyFill="1" applyBorder="1" applyAlignment="1" applyProtection="1">
      <alignment horizontal="center" vertical="center" shrinkToFit="1" readingOrder="2"/>
    </xf>
    <xf numFmtId="0" fontId="11" fillId="8" borderId="4" xfId="2" applyFont="1" applyFill="1" applyBorder="1" applyAlignment="1" applyProtection="1">
      <alignment horizontal="center" vertical="center" shrinkToFit="1" readingOrder="2"/>
    </xf>
    <xf numFmtId="4" fontId="11" fillId="8" borderId="3" xfId="2" applyNumberFormat="1" applyFont="1" applyFill="1" applyBorder="1" applyAlignment="1" applyProtection="1">
      <alignment horizontal="center" vertical="center" readingOrder="2"/>
    </xf>
    <xf numFmtId="4" fontId="11" fillId="8" borderId="5" xfId="2" applyNumberFormat="1" applyFont="1" applyFill="1" applyBorder="1" applyAlignment="1" applyProtection="1">
      <alignment horizontal="center" vertical="center" readingOrder="2"/>
    </xf>
    <xf numFmtId="168" fontId="11" fillId="8" borderId="3" xfId="2" applyNumberFormat="1" applyFont="1" applyFill="1" applyBorder="1" applyAlignment="1" applyProtection="1">
      <alignment horizontal="center" vertical="center" shrinkToFit="1" readingOrder="2"/>
    </xf>
    <xf numFmtId="168" fontId="11" fillId="8" borderId="5" xfId="2" applyNumberFormat="1" applyFont="1" applyFill="1" applyBorder="1" applyAlignment="1" applyProtection="1">
      <alignment horizontal="center" vertical="center" shrinkToFit="1" readingOrder="2"/>
    </xf>
    <xf numFmtId="0" fontId="13" fillId="8" borderId="1" xfId="0" applyFont="1" applyFill="1" applyBorder="1" applyAlignment="1">
      <alignment horizontal="center" vertical="center" wrapText="1"/>
    </xf>
    <xf numFmtId="4" fontId="32" fillId="8" borderId="50" xfId="1" applyNumberFormat="1" applyFont="1" applyFill="1" applyBorder="1" applyAlignment="1" applyProtection="1">
      <alignment horizontal="center" vertical="center" wrapText="1" readingOrder="1"/>
      <protection locked="0"/>
    </xf>
    <xf numFmtId="4" fontId="32" fillId="8" borderId="54" xfId="1" applyNumberFormat="1" applyFont="1" applyFill="1" applyBorder="1" applyAlignment="1" applyProtection="1">
      <alignment horizontal="center" vertical="center" wrapText="1" readingOrder="1"/>
      <protection locked="0"/>
    </xf>
    <xf numFmtId="14" fontId="0" fillId="0" borderId="0" xfId="0" applyNumberFormat="1" applyBorder="1" applyAlignment="1" applyProtection="1">
      <alignment horizontal="center" readingOrder="2"/>
    </xf>
    <xf numFmtId="0" fontId="11" fillId="2" borderId="18" xfId="0" applyFont="1" applyFill="1" applyBorder="1" applyAlignment="1" applyProtection="1">
      <alignment horizontal="center" vertical="center" wrapText="1" readingOrder="2"/>
    </xf>
    <xf numFmtId="0" fontId="11" fillId="2" borderId="60" xfId="0" applyFont="1" applyFill="1" applyBorder="1" applyAlignment="1" applyProtection="1">
      <alignment horizontal="center" vertical="center" wrapText="1" readingOrder="2"/>
    </xf>
    <xf numFmtId="0" fontId="11" fillId="2" borderId="7" xfId="0" applyFont="1" applyFill="1" applyBorder="1" applyAlignment="1" applyProtection="1">
      <alignment horizontal="center" vertical="center" wrapText="1" readingOrder="2"/>
    </xf>
    <xf numFmtId="0" fontId="11" fillId="2" borderId="8" xfId="0" applyFont="1" applyFill="1" applyBorder="1" applyAlignment="1" applyProtection="1">
      <alignment horizontal="center" vertical="center" wrapText="1" readingOrder="2"/>
    </xf>
    <xf numFmtId="0" fontId="11" fillId="2" borderId="66" xfId="0" applyFont="1" applyFill="1" applyBorder="1" applyAlignment="1" applyProtection="1">
      <alignment horizontal="center" vertical="center" wrapText="1" readingOrder="2"/>
    </xf>
    <xf numFmtId="0" fontId="11" fillId="2" borderId="67" xfId="0" applyFont="1" applyFill="1" applyBorder="1" applyAlignment="1" applyProtection="1">
      <alignment horizontal="center" vertical="center" wrapText="1" readingOrder="2"/>
    </xf>
    <xf numFmtId="0" fontId="31" fillId="0" borderId="0" xfId="0" applyFont="1" applyFill="1" applyAlignment="1" applyProtection="1">
      <alignment horizontal="right" readingOrder="2"/>
    </xf>
    <xf numFmtId="0" fontId="31" fillId="0" borderId="0" xfId="0" applyFont="1" applyFill="1" applyBorder="1" applyAlignment="1" applyProtection="1">
      <alignment horizontal="center" readingOrder="2"/>
      <protection locked="0"/>
    </xf>
    <xf numFmtId="0" fontId="31" fillId="0" borderId="0" xfId="0" applyFont="1" applyFill="1" applyBorder="1" applyAlignment="1" applyProtection="1">
      <alignment horizontal="center" readingOrder="2"/>
    </xf>
    <xf numFmtId="9" fontId="31" fillId="0" borderId="0" xfId="0" applyNumberFormat="1" applyFont="1" applyFill="1" applyBorder="1" applyAlignment="1" applyProtection="1">
      <alignment horizontal="center" shrinkToFit="1" readingOrder="2"/>
      <protection locked="0"/>
    </xf>
    <xf numFmtId="0" fontId="11" fillId="2" borderId="7" xfId="2" applyFont="1" applyFill="1" applyBorder="1" applyAlignment="1" applyProtection="1">
      <alignment horizontal="center" vertical="center" wrapText="1" readingOrder="2"/>
    </xf>
    <xf numFmtId="0" fontId="11" fillId="2" borderId="22" xfId="2" applyFont="1" applyFill="1" applyBorder="1" applyAlignment="1" applyProtection="1">
      <alignment horizontal="center" vertical="center" wrapText="1" readingOrder="2"/>
    </xf>
    <xf numFmtId="0" fontId="11" fillId="2" borderId="39" xfId="2" applyFont="1" applyFill="1" applyBorder="1" applyAlignment="1" applyProtection="1">
      <alignment horizontal="center" vertical="center" wrapText="1" readingOrder="2"/>
    </xf>
    <xf numFmtId="0" fontId="13" fillId="8" borderId="1" xfId="0" applyFont="1" applyFill="1" applyBorder="1" applyAlignment="1">
      <alignment horizontal="center" vertical="center" wrapText="1" readingOrder="2"/>
    </xf>
    <xf numFmtId="0" fontId="31" fillId="8" borderId="24" xfId="0" applyFont="1" applyFill="1" applyBorder="1" applyAlignment="1" applyProtection="1">
      <alignment horizontal="center" vertical="center" readingOrder="1"/>
    </xf>
    <xf numFmtId="0" fontId="31" fillId="8" borderId="25" xfId="0" applyFont="1" applyFill="1" applyBorder="1" applyAlignment="1" applyProtection="1">
      <alignment horizontal="center" vertical="center" readingOrder="1"/>
    </xf>
    <xf numFmtId="0" fontId="31" fillId="7" borderId="0" xfId="0" applyFont="1" applyFill="1" applyAlignment="1" applyProtection="1">
      <alignment horizontal="center" readingOrder="2"/>
    </xf>
    <xf numFmtId="0" fontId="34" fillId="3" borderId="0" xfId="0" applyFont="1" applyFill="1" applyAlignment="1" applyProtection="1">
      <alignment horizontal="center" vertical="center" readingOrder="2"/>
    </xf>
    <xf numFmtId="14" fontId="31" fillId="0" borderId="0" xfId="0" applyNumberFormat="1" applyFont="1" applyFill="1" applyBorder="1" applyAlignment="1" applyProtection="1">
      <alignment horizontal="right" shrinkToFit="1" readingOrder="2"/>
      <protection locked="0"/>
    </xf>
    <xf numFmtId="49" fontId="31" fillId="0" borderId="0" xfId="0" applyNumberFormat="1" applyFont="1" applyFill="1" applyBorder="1" applyAlignment="1" applyProtection="1">
      <alignment horizontal="center" shrinkToFit="1" readingOrder="2"/>
      <protection locked="0"/>
    </xf>
    <xf numFmtId="167" fontId="31" fillId="0" borderId="0" xfId="0" applyNumberFormat="1" applyFont="1" applyFill="1" applyBorder="1" applyAlignment="1" applyProtection="1">
      <alignment horizontal="center" shrinkToFit="1" readingOrder="2"/>
    </xf>
    <xf numFmtId="0" fontId="40" fillId="0" borderId="0" xfId="0" applyFont="1" applyFill="1" applyBorder="1" applyAlignment="1" applyProtection="1">
      <alignment horizontal="center" readingOrder="2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7" borderId="0" xfId="0" applyFont="1" applyFill="1" applyAlignment="1" applyProtection="1">
      <alignment horizontal="right" readingOrder="2"/>
    </xf>
    <xf numFmtId="0" fontId="11" fillId="2" borderId="1" xfId="2" applyFont="1" applyFill="1" applyBorder="1" applyAlignment="1" applyProtection="1">
      <alignment horizontal="center" vertical="center" wrapText="1" readingOrder="2"/>
    </xf>
    <xf numFmtId="0" fontId="11" fillId="2" borderId="45" xfId="2" applyFont="1" applyFill="1" applyBorder="1" applyAlignment="1" applyProtection="1">
      <alignment horizontal="center" vertical="center" wrapText="1" readingOrder="2"/>
    </xf>
    <xf numFmtId="0" fontId="11" fillId="2" borderId="8" xfId="2" applyFont="1" applyFill="1" applyBorder="1" applyAlignment="1" applyProtection="1">
      <alignment horizontal="center" vertical="center" wrapText="1" readingOrder="2"/>
    </xf>
  </cellXfs>
  <cellStyles count="6">
    <cellStyle name="Comma" xfId="5" builtinId="3"/>
    <cellStyle name="Currency" xfId="1" builtinId="4"/>
    <cellStyle name="Normal" xfId="0" builtinId="0"/>
    <cellStyle name="Normal_קובץ חשבוניות  % 4 התיק'  מע''מ % 16.5" xfId="2"/>
    <cellStyle name="Percent" xfId="3" builtinId="5"/>
    <cellStyle name="היפר-קישור" xfId="4" builtin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CCFFCC"/>
      <color rgb="FFFFFFCC"/>
      <color rgb="FFCCFF99"/>
      <color rgb="FFFF66FF"/>
      <color rgb="FFFF9999"/>
      <color rgb="FFFF00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/>
  <dimension ref="A1:CJ322"/>
  <sheetViews>
    <sheetView showGridLines="0" rightToLeft="1" tabSelected="1" view="pageBreakPreview" zoomScale="80" zoomScaleNormal="75" zoomScaleSheetLayoutView="80" workbookViewId="0">
      <selection activeCell="N65" sqref="N65:U65"/>
    </sheetView>
  </sheetViews>
  <sheetFormatPr defaultRowHeight="12.75" x14ac:dyDescent="0.2"/>
  <cols>
    <col min="1" max="1" width="2.42578125" style="2" customWidth="1"/>
    <col min="2" max="2" width="6.7109375" style="1" customWidth="1"/>
    <col min="3" max="3" width="14.140625" style="1" customWidth="1"/>
    <col min="4" max="4" width="26.85546875" style="1" customWidth="1"/>
    <col min="5" max="5" width="14.7109375" style="1" customWidth="1"/>
    <col min="6" max="6" width="7.85546875" style="1" customWidth="1"/>
    <col min="7" max="7" width="2.7109375" style="1" customWidth="1"/>
    <col min="8" max="8" width="36.7109375" style="1" customWidth="1"/>
    <col min="9" max="9" width="7.5703125" style="1" customWidth="1"/>
    <col min="10" max="10" width="5.28515625" style="1" customWidth="1"/>
    <col min="11" max="11" width="4.5703125" style="1" customWidth="1"/>
    <col min="12" max="12" width="9.85546875" style="1" customWidth="1"/>
    <col min="13" max="13" width="13.28515625" style="1" customWidth="1"/>
    <col min="14" max="14" width="14.140625" style="1" customWidth="1"/>
    <col min="15" max="16" width="3.42578125" style="1" hidden="1" customWidth="1"/>
    <col min="17" max="17" width="3.140625" style="1" hidden="1" customWidth="1"/>
    <col min="18" max="18" width="2.7109375" style="1" hidden="1" customWidth="1"/>
    <col min="19" max="19" width="2" style="1" hidden="1" customWidth="1"/>
    <col min="20" max="20" width="2.140625" style="1" hidden="1" customWidth="1"/>
    <col min="21" max="21" width="11.42578125" style="1" customWidth="1"/>
    <col min="22" max="22" width="10.7109375" style="1" customWidth="1"/>
    <col min="23" max="23" width="7.7109375" style="1" customWidth="1"/>
    <col min="24" max="24" width="0.28515625" style="1" customWidth="1"/>
    <col min="25" max="25" width="5.5703125" style="1" customWidth="1"/>
    <col min="26" max="26" width="7.140625" style="1" bestFit="1" customWidth="1"/>
    <col min="27" max="27" width="5.7109375" style="1" customWidth="1"/>
    <col min="28" max="28" width="5.28515625" style="1" customWidth="1"/>
    <col min="29" max="29" width="9.140625" style="1" customWidth="1"/>
    <col min="30" max="30" width="16.140625" style="1" customWidth="1"/>
    <col min="31" max="31" width="14.5703125" style="1" customWidth="1"/>
    <col min="32" max="32" width="2.28515625" style="1" customWidth="1"/>
    <col min="33" max="33" width="12.28515625" style="1" customWidth="1"/>
    <col min="34" max="34" width="4.140625" style="17" customWidth="1"/>
    <col min="35" max="35" width="6.7109375" style="1" customWidth="1"/>
    <col min="36" max="36" width="7.42578125" style="1" customWidth="1"/>
    <col min="37" max="37" width="2.28515625" style="1" customWidth="1"/>
    <col min="38" max="38" width="1.7109375" style="1" customWidth="1"/>
    <col min="39" max="39" width="3.28515625" style="1" customWidth="1"/>
    <col min="40" max="40" width="4.7109375" style="1" customWidth="1"/>
    <col min="41" max="41" width="14" style="1" customWidth="1"/>
    <col min="42" max="42" width="10.85546875" style="1" customWidth="1"/>
    <col min="43" max="43" width="10.7109375" style="1" customWidth="1"/>
    <col min="44" max="44" width="10.140625" style="1" customWidth="1"/>
    <col min="45" max="45" width="9.140625" style="1" customWidth="1"/>
    <col min="46" max="46" width="13" style="1" customWidth="1"/>
    <col min="47" max="47" width="13" style="2" customWidth="1"/>
    <col min="48" max="86" width="9.140625" style="2" customWidth="1"/>
    <col min="87" max="16384" width="9.140625" style="2"/>
  </cols>
  <sheetData>
    <row r="1" spans="2:40" x14ac:dyDescent="0.2">
      <c r="AB1" s="326"/>
      <c r="AC1" s="326"/>
      <c r="AD1" s="326"/>
      <c r="AE1" s="326"/>
      <c r="AF1" s="326"/>
    </row>
    <row r="2" spans="2:40" ht="18" x14ac:dyDescent="0.25">
      <c r="B2" s="2"/>
      <c r="C2" s="341" t="s">
        <v>136</v>
      </c>
      <c r="D2" s="342"/>
      <c r="E2" s="342"/>
      <c r="F2" s="342"/>
      <c r="G2" s="342"/>
      <c r="H2" s="342"/>
      <c r="I2" s="342"/>
      <c r="J2" s="342"/>
      <c r="K2" s="342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8"/>
      <c r="AH2" s="69"/>
      <c r="AI2" s="70"/>
      <c r="AJ2" s="70"/>
      <c r="AK2" s="70"/>
      <c r="AL2" s="70"/>
      <c r="AM2" s="70"/>
      <c r="AN2" s="70"/>
    </row>
    <row r="3" spans="2:40" ht="18" x14ac:dyDescent="0.25">
      <c r="B3" s="2"/>
      <c r="C3" s="68"/>
      <c r="D3" s="68"/>
      <c r="E3" s="68"/>
      <c r="F3" s="68"/>
      <c r="G3" s="68"/>
      <c r="H3" s="68"/>
      <c r="I3" s="61" t="s">
        <v>135</v>
      </c>
      <c r="J3" s="61"/>
      <c r="K3" s="61"/>
      <c r="L3" s="61"/>
      <c r="M3" s="61"/>
      <c r="N3" s="61"/>
      <c r="O3" s="61"/>
      <c r="P3" s="70"/>
      <c r="Q3" s="70"/>
      <c r="R3" s="70"/>
      <c r="S3" s="70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9"/>
      <c r="AI3" s="68"/>
      <c r="AJ3" s="68"/>
      <c r="AK3" s="68"/>
      <c r="AL3" s="68"/>
      <c r="AM3" s="68"/>
      <c r="AN3" s="68"/>
    </row>
    <row r="4" spans="2:40" ht="20.25" customHeight="1" x14ac:dyDescent="0.2">
      <c r="B4" s="2"/>
      <c r="C4" s="344" t="s">
        <v>25</v>
      </c>
      <c r="D4" s="344"/>
      <c r="E4" s="344"/>
      <c r="F4" s="344"/>
      <c r="G4" s="344"/>
      <c r="H4" s="344"/>
      <c r="I4" s="344"/>
      <c r="J4" s="344"/>
      <c r="K4" s="344"/>
      <c r="L4" s="344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349"/>
      <c r="AI4" s="349"/>
      <c r="AJ4" s="349"/>
      <c r="AK4" s="349"/>
      <c r="AL4" s="349"/>
      <c r="AM4" s="349"/>
      <c r="AN4" s="349"/>
    </row>
    <row r="5" spans="2:40" ht="15.75" customHeight="1" x14ac:dyDescent="0.25">
      <c r="B5" s="2"/>
      <c r="C5" s="68"/>
      <c r="D5" s="68"/>
      <c r="E5" s="335" t="s">
        <v>17</v>
      </c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71"/>
      <c r="AH5" s="349"/>
      <c r="AI5" s="349"/>
      <c r="AJ5" s="349"/>
      <c r="AK5" s="349"/>
      <c r="AL5" s="349"/>
      <c r="AM5" s="349"/>
      <c r="AN5" s="349"/>
    </row>
    <row r="6" spans="2:40" ht="18" x14ac:dyDescent="0.25">
      <c r="B6" s="2"/>
      <c r="C6" s="350" t="s">
        <v>11</v>
      </c>
      <c r="D6" s="350"/>
      <c r="E6" s="350"/>
      <c r="F6" s="350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1"/>
      <c r="AH6" s="73"/>
      <c r="AI6" s="71"/>
      <c r="AJ6" s="71"/>
      <c r="AK6" s="71"/>
      <c r="AL6" s="71"/>
      <c r="AM6" s="71"/>
      <c r="AN6" s="71"/>
    </row>
    <row r="7" spans="2:40" ht="7.5" customHeight="1" x14ac:dyDescent="0.25">
      <c r="B7" s="2"/>
      <c r="C7" s="68"/>
      <c r="D7" s="68"/>
      <c r="E7" s="68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4"/>
      <c r="AI7" s="74"/>
      <c r="AJ7" s="74"/>
      <c r="AK7" s="74"/>
      <c r="AL7" s="74"/>
      <c r="AM7" s="74"/>
      <c r="AN7" s="74"/>
    </row>
    <row r="8" spans="2:40" ht="24.75" customHeight="1" x14ac:dyDescent="0.25">
      <c r="B8" s="2"/>
      <c r="C8" s="75" t="s">
        <v>27</v>
      </c>
      <c r="D8" s="158" t="s">
        <v>16</v>
      </c>
      <c r="E8" s="159"/>
      <c r="F8" s="160"/>
      <c r="G8" s="76"/>
      <c r="H8" s="161"/>
      <c r="I8" s="163"/>
      <c r="J8" s="77"/>
      <c r="K8" s="77"/>
      <c r="L8" s="77"/>
      <c r="M8" s="77"/>
      <c r="N8" s="77"/>
      <c r="O8" s="77"/>
      <c r="P8" s="77"/>
      <c r="Q8" s="77"/>
      <c r="R8" s="77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64"/>
      <c r="AH8" s="79"/>
      <c r="AI8" s="63"/>
      <c r="AJ8" s="63"/>
      <c r="AK8" s="64"/>
      <c r="AL8" s="74"/>
      <c r="AM8" s="74"/>
      <c r="AN8" s="74"/>
    </row>
    <row r="9" spans="2:40" ht="7.5" customHeight="1" x14ac:dyDescent="0.25">
      <c r="B9" s="2"/>
      <c r="C9" s="8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64"/>
      <c r="AH9" s="79"/>
      <c r="AI9" s="82"/>
      <c r="AJ9" s="82"/>
      <c r="AK9" s="83"/>
      <c r="AL9" s="74"/>
      <c r="AM9" s="74"/>
      <c r="AN9" s="74"/>
    </row>
    <row r="10" spans="2:40" ht="7.5" customHeight="1" x14ac:dyDescent="0.25">
      <c r="B10" s="2"/>
      <c r="C10" s="8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64"/>
      <c r="AH10" s="79"/>
      <c r="AI10" s="82"/>
      <c r="AJ10" s="82"/>
      <c r="AK10" s="83"/>
      <c r="AL10" s="74"/>
      <c r="AM10" s="74"/>
      <c r="AN10" s="74"/>
    </row>
    <row r="11" spans="2:40" ht="24.75" customHeight="1" x14ac:dyDescent="0.25">
      <c r="B11" s="2"/>
      <c r="C11" s="80" t="s">
        <v>100</v>
      </c>
      <c r="D11" s="158" t="s">
        <v>18</v>
      </c>
      <c r="E11" s="159"/>
      <c r="F11" s="160"/>
      <c r="G11" s="71"/>
      <c r="H11" s="161"/>
      <c r="I11" s="163"/>
      <c r="J11" s="77"/>
      <c r="K11" s="77"/>
      <c r="L11" s="77"/>
      <c r="M11" s="77"/>
      <c r="N11" s="77"/>
      <c r="O11" s="77"/>
      <c r="P11" s="77"/>
      <c r="Q11" s="77"/>
      <c r="R11" s="77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64"/>
      <c r="AH11" s="79"/>
      <c r="AI11" s="84"/>
      <c r="AJ11" s="84"/>
      <c r="AK11" s="74"/>
      <c r="AL11" s="74"/>
      <c r="AM11" s="74"/>
      <c r="AN11" s="74"/>
    </row>
    <row r="12" spans="2:40" ht="7.5" customHeight="1" x14ac:dyDescent="0.25">
      <c r="B12" s="2"/>
      <c r="C12" s="80"/>
      <c r="D12" s="68"/>
      <c r="E12" s="68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64"/>
      <c r="AH12" s="79"/>
      <c r="AI12" s="82"/>
      <c r="AJ12" s="82"/>
      <c r="AK12" s="83"/>
      <c r="AL12" s="74"/>
      <c r="AM12" s="74"/>
      <c r="AN12" s="74"/>
    </row>
    <row r="13" spans="2:40" ht="24.75" customHeight="1" x14ac:dyDescent="0.25">
      <c r="B13" s="2"/>
      <c r="C13" s="80" t="s">
        <v>101</v>
      </c>
      <c r="D13" s="158" t="s">
        <v>33</v>
      </c>
      <c r="E13" s="159"/>
      <c r="F13" s="160"/>
      <c r="G13" s="71"/>
      <c r="H13" s="161"/>
      <c r="I13" s="163"/>
      <c r="J13" s="77"/>
      <c r="K13" s="77"/>
      <c r="L13" s="77"/>
      <c r="M13" s="77"/>
      <c r="N13" s="77"/>
      <c r="O13" s="77"/>
      <c r="P13" s="77"/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64"/>
      <c r="AH13" s="79"/>
      <c r="AI13" s="84"/>
      <c r="AJ13" s="84"/>
      <c r="AK13" s="74"/>
      <c r="AL13" s="74"/>
      <c r="AM13" s="74"/>
      <c r="AN13" s="74"/>
    </row>
    <row r="14" spans="2:40" ht="7.5" customHeight="1" x14ac:dyDescent="0.25">
      <c r="B14" s="2"/>
      <c r="C14" s="80"/>
      <c r="D14" s="68"/>
      <c r="E14" s="68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64"/>
      <c r="AH14" s="79"/>
      <c r="AI14" s="82"/>
      <c r="AJ14" s="82"/>
      <c r="AK14" s="83"/>
      <c r="AL14" s="74"/>
      <c r="AM14" s="74"/>
      <c r="AN14" s="74"/>
    </row>
    <row r="15" spans="2:40" ht="22.5" customHeight="1" x14ac:dyDescent="0.25">
      <c r="B15" s="2"/>
      <c r="C15" s="80" t="s">
        <v>102</v>
      </c>
      <c r="D15" s="158" t="s">
        <v>23</v>
      </c>
      <c r="E15" s="159"/>
      <c r="F15" s="160"/>
      <c r="G15" s="71"/>
      <c r="H15" s="161"/>
      <c r="I15" s="163"/>
      <c r="J15" s="77"/>
      <c r="K15" s="77"/>
      <c r="L15" s="77"/>
      <c r="M15" s="77"/>
      <c r="N15" s="77"/>
      <c r="O15" s="77"/>
      <c r="P15" s="77"/>
      <c r="Q15" s="77"/>
      <c r="R15" s="77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64"/>
      <c r="AH15" s="79"/>
      <c r="AI15" s="84"/>
      <c r="AJ15" s="84"/>
      <c r="AK15" s="74"/>
      <c r="AL15" s="74"/>
      <c r="AM15" s="74"/>
      <c r="AN15" s="74"/>
    </row>
    <row r="16" spans="2:40" ht="7.5" customHeight="1" x14ac:dyDescent="0.25">
      <c r="B16" s="2"/>
      <c r="C16" s="80"/>
      <c r="D16" s="68"/>
      <c r="E16" s="68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64"/>
      <c r="AH16" s="79"/>
      <c r="AI16" s="82"/>
      <c r="AJ16" s="82"/>
      <c r="AK16" s="83"/>
      <c r="AL16" s="74"/>
      <c r="AM16" s="74"/>
      <c r="AN16" s="74"/>
    </row>
    <row r="17" spans="1:40" ht="24" customHeight="1" x14ac:dyDescent="0.25">
      <c r="B17" s="2"/>
      <c r="C17" s="80" t="s">
        <v>103</v>
      </c>
      <c r="D17" s="158" t="s">
        <v>35</v>
      </c>
      <c r="E17" s="159"/>
      <c r="F17" s="160"/>
      <c r="G17" s="71"/>
      <c r="H17" s="161"/>
      <c r="I17" s="163"/>
      <c r="J17" s="77"/>
      <c r="K17" s="77"/>
      <c r="L17" s="77"/>
      <c r="M17" s="77"/>
      <c r="N17" s="77"/>
      <c r="O17" s="77"/>
      <c r="P17" s="77"/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64"/>
      <c r="AH17" s="79"/>
      <c r="AI17" s="84"/>
      <c r="AJ17" s="84"/>
      <c r="AK17" s="74"/>
      <c r="AL17" s="74"/>
      <c r="AM17" s="74"/>
      <c r="AN17" s="74"/>
    </row>
    <row r="18" spans="1:40" ht="14.25" customHeight="1" x14ac:dyDescent="0.25">
      <c r="B18" s="2"/>
      <c r="C18" s="80"/>
      <c r="D18" s="86"/>
      <c r="E18" s="86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64"/>
      <c r="AH18" s="79"/>
      <c r="AI18" s="82"/>
      <c r="AJ18" s="82"/>
      <c r="AK18" s="83"/>
      <c r="AL18" s="74"/>
      <c r="AM18" s="74"/>
      <c r="AN18" s="74"/>
    </row>
    <row r="19" spans="1:40" ht="23.25" customHeight="1" x14ac:dyDescent="0.25">
      <c r="B19" s="2"/>
      <c r="C19" s="80" t="s">
        <v>104</v>
      </c>
      <c r="D19" s="158" t="s">
        <v>19</v>
      </c>
      <c r="E19" s="159"/>
      <c r="F19" s="160"/>
      <c r="G19" s="76"/>
      <c r="H19" s="161"/>
      <c r="I19" s="163"/>
      <c r="J19" s="77"/>
      <c r="K19" s="77"/>
      <c r="L19" s="77"/>
      <c r="M19" s="77"/>
      <c r="N19" s="77"/>
      <c r="O19" s="77"/>
      <c r="P19" s="77"/>
      <c r="Q19" s="77"/>
      <c r="R19" s="77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64"/>
      <c r="AH19" s="79"/>
      <c r="AI19" s="84"/>
      <c r="AJ19" s="84"/>
      <c r="AK19" s="74"/>
      <c r="AL19" s="74"/>
      <c r="AM19" s="74"/>
      <c r="AN19" s="74"/>
    </row>
    <row r="20" spans="1:40" ht="20.25" customHeight="1" x14ac:dyDescent="0.25">
      <c r="B20" s="2"/>
      <c r="C20" s="68"/>
      <c r="D20" s="68"/>
      <c r="E20" s="68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64"/>
      <c r="AH20" s="79"/>
      <c r="AI20" s="82"/>
      <c r="AJ20" s="82"/>
      <c r="AK20" s="83"/>
      <c r="AL20" s="83"/>
      <c r="AM20" s="74"/>
      <c r="AN20" s="74"/>
    </row>
    <row r="21" spans="1:40" ht="23.25" customHeight="1" x14ac:dyDescent="0.25">
      <c r="B21" s="2"/>
      <c r="C21" s="80" t="s">
        <v>105</v>
      </c>
      <c r="D21" s="158" t="s">
        <v>20</v>
      </c>
      <c r="E21" s="159"/>
      <c r="F21" s="160"/>
      <c r="G21" s="71"/>
      <c r="H21" s="161"/>
      <c r="I21" s="163"/>
      <c r="J21" s="77"/>
      <c r="K21" s="77"/>
      <c r="L21" s="77"/>
      <c r="M21" s="77"/>
      <c r="N21" s="77"/>
      <c r="O21" s="77"/>
      <c r="P21" s="77"/>
      <c r="Q21" s="77"/>
      <c r="R21" s="7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64"/>
      <c r="AH21" s="79"/>
      <c r="AI21" s="88"/>
      <c r="AJ21" s="88"/>
      <c r="AK21" s="89"/>
      <c r="AL21" s="89"/>
      <c r="AM21" s="74"/>
      <c r="AN21" s="74"/>
    </row>
    <row r="22" spans="1:40" ht="18" x14ac:dyDescent="0.25">
      <c r="B22" s="2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71"/>
      <c r="AH22" s="90"/>
      <c r="AI22" s="84"/>
      <c r="AJ22" s="84"/>
      <c r="AK22" s="74"/>
      <c r="AL22" s="74"/>
      <c r="AM22" s="74"/>
      <c r="AN22" s="74"/>
    </row>
    <row r="23" spans="1:40" ht="18" x14ac:dyDescent="0.25">
      <c r="B23" s="2"/>
      <c r="C23" s="72" t="s">
        <v>12</v>
      </c>
      <c r="D23" s="72"/>
      <c r="E23" s="72"/>
      <c r="F23" s="72"/>
      <c r="G23" s="68"/>
      <c r="H23" s="68"/>
      <c r="I23" s="68"/>
      <c r="J23" s="68"/>
      <c r="K23" s="68"/>
      <c r="L23" s="68"/>
      <c r="M23" s="68"/>
      <c r="N23" s="68"/>
      <c r="O23" s="72"/>
      <c r="P23" s="72"/>
      <c r="Q23" s="72"/>
      <c r="R23" s="72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71"/>
      <c r="AH23" s="91"/>
      <c r="AI23" s="84"/>
      <c r="AJ23" s="84"/>
      <c r="AK23" s="74"/>
      <c r="AL23" s="74"/>
      <c r="AM23" s="74"/>
      <c r="AN23" s="74"/>
    </row>
    <row r="24" spans="1:40" ht="7.5" customHeight="1" x14ac:dyDescent="0.25">
      <c r="B24" s="2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71"/>
      <c r="U24" s="71"/>
      <c r="V24" s="71"/>
      <c r="W24" s="71"/>
      <c r="X24" s="71"/>
      <c r="Y24" s="68"/>
      <c r="Z24" s="68"/>
      <c r="AA24" s="71"/>
      <c r="AB24" s="71"/>
      <c r="AC24" s="71"/>
      <c r="AD24" s="71"/>
      <c r="AE24" s="71"/>
      <c r="AF24" s="71"/>
      <c r="AG24" s="71"/>
      <c r="AH24" s="91"/>
      <c r="AI24" s="84"/>
      <c r="AJ24" s="84"/>
      <c r="AK24" s="74"/>
      <c r="AL24" s="74"/>
      <c r="AM24" s="74"/>
      <c r="AN24" s="74"/>
    </row>
    <row r="25" spans="1:40" ht="27" customHeight="1" x14ac:dyDescent="0.25">
      <c r="B25" s="2"/>
      <c r="C25" s="80" t="s">
        <v>27</v>
      </c>
      <c r="D25" s="158" t="s">
        <v>13</v>
      </c>
      <c r="E25" s="159"/>
      <c r="F25" s="160"/>
      <c r="G25" s="77"/>
      <c r="H25" s="133"/>
      <c r="I25" s="92">
        <v>444</v>
      </c>
      <c r="J25" s="77"/>
      <c r="K25" s="77"/>
      <c r="L25" s="158" t="s">
        <v>292</v>
      </c>
      <c r="M25" s="159"/>
      <c r="N25" s="160"/>
      <c r="O25" s="77"/>
      <c r="P25" s="77"/>
      <c r="Q25" s="77"/>
      <c r="R25" s="77"/>
      <c r="S25" s="133"/>
      <c r="T25" s="133"/>
      <c r="U25" s="161"/>
      <c r="V25" s="162"/>
      <c r="W25" s="163"/>
      <c r="X25" s="152"/>
      <c r="Y25" s="68"/>
      <c r="Z25" s="68"/>
      <c r="AA25" s="167"/>
      <c r="AB25" s="167"/>
      <c r="AC25" s="167"/>
      <c r="AD25" s="167"/>
      <c r="AE25" s="167"/>
      <c r="AF25" s="167"/>
      <c r="AG25" s="64"/>
      <c r="AH25" s="79"/>
      <c r="AI25" s="65"/>
      <c r="AJ25" s="65"/>
      <c r="AK25" s="66"/>
      <c r="AL25" s="66"/>
      <c r="AM25" s="74"/>
      <c r="AN25" s="74"/>
    </row>
    <row r="26" spans="1:40" ht="15" customHeight="1" x14ac:dyDescent="0.25">
      <c r="B26" s="2"/>
      <c r="C26" s="93"/>
      <c r="D26" s="94"/>
      <c r="E26" s="95"/>
      <c r="F26" s="95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68"/>
      <c r="Z26" s="68"/>
      <c r="AA26" s="71"/>
      <c r="AB26" s="71"/>
      <c r="AC26" s="71"/>
      <c r="AD26" s="71"/>
      <c r="AE26" s="71"/>
      <c r="AF26" s="71"/>
      <c r="AG26" s="95"/>
      <c r="AH26" s="79"/>
      <c r="AI26" s="84"/>
      <c r="AJ26" s="84"/>
      <c r="AK26" s="96"/>
      <c r="AL26" s="96"/>
      <c r="AM26" s="96"/>
      <c r="AN26" s="96"/>
    </row>
    <row r="27" spans="1:40" ht="31.5" customHeight="1" x14ac:dyDescent="0.25">
      <c r="A27" s="19"/>
      <c r="B27" s="19"/>
      <c r="C27" s="97" t="s">
        <v>28</v>
      </c>
      <c r="D27" s="158" t="s">
        <v>106</v>
      </c>
      <c r="E27" s="159"/>
      <c r="F27" s="160"/>
      <c r="G27" s="77"/>
      <c r="H27" s="161" t="s">
        <v>107</v>
      </c>
      <c r="I27" s="163"/>
      <c r="J27" s="77"/>
      <c r="K27" s="77"/>
      <c r="L27" s="77"/>
      <c r="M27" s="77"/>
      <c r="N27" s="77"/>
      <c r="O27" s="77"/>
      <c r="P27" s="77"/>
      <c r="Q27" s="77"/>
      <c r="R27" s="77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80"/>
      <c r="AH27" s="180"/>
      <c r="AI27" s="180"/>
      <c r="AJ27" s="180"/>
      <c r="AK27" s="180"/>
      <c r="AL27" s="180"/>
      <c r="AM27" s="67"/>
      <c r="AN27" s="67"/>
    </row>
    <row r="28" spans="1:40" ht="13.5" customHeight="1" x14ac:dyDescent="0.25">
      <c r="A28" s="19"/>
      <c r="B28" s="19"/>
      <c r="C28" s="97"/>
      <c r="D28" s="97"/>
      <c r="E28" s="97"/>
      <c r="F28" s="97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7"/>
      <c r="AH28" s="79"/>
      <c r="AI28" s="84"/>
      <c r="AJ28" s="84"/>
      <c r="AK28" s="96"/>
      <c r="AL28" s="96"/>
      <c r="AM28" s="96"/>
      <c r="AN28" s="96"/>
    </row>
    <row r="29" spans="1:40" ht="21.75" customHeight="1" x14ac:dyDescent="0.25">
      <c r="A29" s="19"/>
      <c r="B29" s="19"/>
      <c r="C29" s="97" t="s">
        <v>29</v>
      </c>
      <c r="D29" s="158" t="s">
        <v>108</v>
      </c>
      <c r="E29" s="159"/>
      <c r="F29" s="160"/>
      <c r="G29" s="98"/>
      <c r="H29" s="161" t="s">
        <v>60</v>
      </c>
      <c r="I29" s="163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7"/>
      <c r="AH29" s="79"/>
      <c r="AI29" s="84"/>
      <c r="AJ29" s="84"/>
      <c r="AK29" s="96"/>
      <c r="AL29" s="96"/>
      <c r="AM29" s="96"/>
      <c r="AN29" s="96"/>
    </row>
    <row r="30" spans="1:40" ht="4.5" customHeight="1" x14ac:dyDescent="0.25">
      <c r="B30" s="2"/>
      <c r="C30" s="97"/>
      <c r="D30" s="97"/>
      <c r="E30" s="97"/>
      <c r="F30" s="97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7"/>
      <c r="AH30" s="91"/>
      <c r="AI30" s="84"/>
      <c r="AJ30" s="84"/>
      <c r="AK30" s="74"/>
      <c r="AL30" s="74"/>
      <c r="AM30" s="96"/>
      <c r="AN30" s="96"/>
    </row>
    <row r="31" spans="1:40" ht="7.5" customHeight="1" x14ac:dyDescent="0.25">
      <c r="B31" s="2"/>
      <c r="C31" s="97"/>
      <c r="D31" s="97"/>
      <c r="E31" s="97"/>
      <c r="F31" s="97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7"/>
      <c r="AH31" s="91"/>
      <c r="AI31" s="84"/>
      <c r="AJ31" s="84"/>
      <c r="AK31" s="74"/>
      <c r="AL31" s="74"/>
      <c r="AM31" s="96"/>
      <c r="AN31" s="96"/>
    </row>
    <row r="32" spans="1:40" ht="24.75" customHeight="1" x14ac:dyDescent="0.25">
      <c r="B32" s="2"/>
      <c r="C32" s="93" t="s">
        <v>30</v>
      </c>
      <c r="D32" s="158" t="s">
        <v>94</v>
      </c>
      <c r="E32" s="159"/>
      <c r="F32" s="160"/>
      <c r="G32" s="77"/>
      <c r="H32" s="161"/>
      <c r="I32" s="163"/>
      <c r="J32" s="77"/>
      <c r="K32" s="77"/>
      <c r="L32" s="77"/>
      <c r="M32" s="77"/>
      <c r="N32" s="77"/>
      <c r="O32" s="77"/>
      <c r="P32" s="77"/>
      <c r="Q32" s="77"/>
      <c r="R32" s="77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80"/>
      <c r="AH32" s="180"/>
      <c r="AI32" s="180"/>
      <c r="AJ32" s="180"/>
      <c r="AK32" s="180"/>
      <c r="AL32" s="180"/>
      <c r="AM32" s="74"/>
      <c r="AN32" s="74"/>
    </row>
    <row r="33" spans="1:46" ht="7.5" customHeight="1" x14ac:dyDescent="0.25">
      <c r="B33" s="2"/>
      <c r="C33" s="93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0"/>
      <c r="AI33" s="95"/>
      <c r="AJ33" s="95"/>
      <c r="AK33" s="95"/>
      <c r="AL33" s="71"/>
      <c r="AM33" s="74"/>
      <c r="AN33" s="74"/>
    </row>
    <row r="34" spans="1:46" ht="6.75" customHeight="1" x14ac:dyDescent="0.25">
      <c r="C34" s="93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8"/>
      <c r="AH34" s="348"/>
      <c r="AI34" s="348"/>
      <c r="AJ34" s="348"/>
      <c r="AK34" s="348"/>
      <c r="AL34" s="348"/>
      <c r="AM34" s="74"/>
      <c r="AN34" s="74"/>
    </row>
    <row r="35" spans="1:46" ht="30.75" customHeight="1" x14ac:dyDescent="0.25">
      <c r="C35" s="93" t="s">
        <v>31</v>
      </c>
      <c r="D35" s="158" t="s">
        <v>93</v>
      </c>
      <c r="E35" s="159"/>
      <c r="F35" s="160"/>
      <c r="G35" s="99"/>
      <c r="H35" s="161"/>
      <c r="I35" s="163"/>
      <c r="J35" s="77"/>
      <c r="K35" s="77"/>
      <c r="L35" s="77"/>
      <c r="M35" s="77"/>
      <c r="N35" s="77"/>
      <c r="O35" s="77"/>
      <c r="P35" s="77"/>
      <c r="Q35" s="77"/>
      <c r="R35" s="77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180"/>
      <c r="AH35" s="180"/>
      <c r="AI35" s="180"/>
      <c r="AJ35" s="180"/>
      <c r="AK35" s="180"/>
      <c r="AL35" s="180"/>
      <c r="AM35" s="74"/>
      <c r="AN35" s="74"/>
    </row>
    <row r="36" spans="1:46" ht="13.5" customHeight="1" x14ac:dyDescent="0.25">
      <c r="C36" s="93"/>
      <c r="D36" s="70"/>
      <c r="E36" s="70"/>
      <c r="F36" s="70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95"/>
      <c r="AH36" s="90"/>
      <c r="AI36" s="95"/>
      <c r="AJ36" s="95"/>
      <c r="AK36" s="95"/>
      <c r="AL36" s="71"/>
      <c r="AM36" s="74"/>
      <c r="AN36" s="74"/>
    </row>
    <row r="37" spans="1:46" ht="24" customHeight="1" x14ac:dyDescent="0.25">
      <c r="C37" s="93" t="s">
        <v>32</v>
      </c>
      <c r="D37" s="158" t="s">
        <v>36</v>
      </c>
      <c r="E37" s="159"/>
      <c r="F37" s="160"/>
      <c r="G37" s="99"/>
      <c r="H37" s="161"/>
      <c r="I37" s="163"/>
      <c r="J37" s="77"/>
      <c r="K37" s="77"/>
      <c r="L37" s="77"/>
      <c r="M37" s="77"/>
      <c r="N37" s="77"/>
      <c r="O37" s="77"/>
      <c r="P37" s="77"/>
      <c r="Q37" s="77"/>
      <c r="R37" s="77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80"/>
      <c r="AH37" s="180"/>
      <c r="AI37" s="180"/>
      <c r="AJ37" s="180"/>
      <c r="AK37" s="180"/>
      <c r="AL37" s="180"/>
      <c r="AM37" s="74"/>
      <c r="AN37" s="74"/>
    </row>
    <row r="38" spans="1:46" ht="14.25" customHeight="1" x14ac:dyDescent="0.25">
      <c r="C38" s="93"/>
      <c r="D38" s="70"/>
      <c r="E38" s="70"/>
      <c r="F38" s="70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95"/>
      <c r="AH38" s="90"/>
      <c r="AI38" s="95"/>
      <c r="AJ38" s="95"/>
      <c r="AK38" s="95"/>
      <c r="AL38" s="71"/>
      <c r="AM38" s="74"/>
      <c r="AN38" s="74"/>
    </row>
    <row r="39" spans="1:46" ht="27.75" customHeight="1" x14ac:dyDescent="0.25">
      <c r="C39" s="93" t="s">
        <v>109</v>
      </c>
      <c r="D39" s="158" t="s">
        <v>37</v>
      </c>
      <c r="E39" s="159"/>
      <c r="F39" s="160"/>
      <c r="G39" s="99"/>
      <c r="H39" s="161"/>
      <c r="I39" s="163"/>
      <c r="J39" s="77"/>
      <c r="K39" s="77"/>
      <c r="L39" s="77"/>
      <c r="M39" s="77"/>
      <c r="N39" s="77"/>
      <c r="O39" s="77"/>
      <c r="P39" s="77"/>
      <c r="Q39" s="77"/>
      <c r="R39" s="77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80"/>
      <c r="AH39" s="180"/>
      <c r="AI39" s="180"/>
      <c r="AJ39" s="180"/>
      <c r="AK39" s="180"/>
      <c r="AL39" s="180"/>
      <c r="AM39" s="74"/>
      <c r="AN39" s="74"/>
    </row>
    <row r="40" spans="1:46" ht="18" x14ac:dyDescent="0.25">
      <c r="C40" s="100"/>
      <c r="D40" s="100"/>
      <c r="E40" s="100"/>
      <c r="F40" s="100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</row>
    <row r="41" spans="1:46" ht="15.75" customHeight="1" x14ac:dyDescent="0.25"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0"/>
      <c r="AI41" s="95"/>
      <c r="AJ41" s="95"/>
      <c r="AK41" s="95"/>
      <c r="AL41" s="71"/>
      <c r="AM41" s="95"/>
      <c r="AN41" s="95"/>
      <c r="AO41" s="51"/>
    </row>
    <row r="42" spans="1:46" ht="18" x14ac:dyDescent="0.25">
      <c r="B42" s="2"/>
      <c r="C42" s="93"/>
      <c r="D42" s="158" t="s">
        <v>24</v>
      </c>
      <c r="E42" s="159"/>
      <c r="F42" s="160"/>
      <c r="G42" s="71"/>
      <c r="H42" s="125" t="s">
        <v>38</v>
      </c>
      <c r="I42" s="126"/>
      <c r="J42" s="127"/>
      <c r="K42" s="128"/>
      <c r="L42" s="128"/>
      <c r="M42" s="77"/>
      <c r="N42" s="77"/>
      <c r="O42" s="77"/>
      <c r="P42" s="77"/>
      <c r="Q42" s="77"/>
      <c r="R42" s="7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71"/>
      <c r="AN42" s="71"/>
      <c r="AO42" s="51"/>
      <c r="AP42" s="2"/>
      <c r="AQ42" s="2"/>
      <c r="AR42" s="2"/>
      <c r="AS42" s="2"/>
      <c r="AT42" s="2"/>
    </row>
    <row r="43" spans="1:46" ht="18" x14ac:dyDescent="0.25">
      <c r="B43" s="2"/>
      <c r="C43" s="93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2"/>
      <c r="AI43" s="101"/>
      <c r="AJ43" s="101"/>
      <c r="AK43" s="101"/>
      <c r="AL43" s="101"/>
      <c r="AM43" s="71"/>
      <c r="AN43" s="71"/>
      <c r="AO43" s="6"/>
      <c r="AP43" s="2"/>
      <c r="AQ43" s="2"/>
      <c r="AR43" s="2"/>
      <c r="AS43" s="2"/>
      <c r="AT43" s="2"/>
    </row>
    <row r="44" spans="1:46" ht="16.5" customHeight="1" x14ac:dyDescent="0.25">
      <c r="C44" s="343" t="s">
        <v>14</v>
      </c>
      <c r="D44" s="343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103"/>
      <c r="P44" s="103"/>
      <c r="Q44" s="103"/>
      <c r="R44" s="103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68"/>
      <c r="AN44" s="68"/>
    </row>
    <row r="45" spans="1:46" ht="7.5" customHeight="1" x14ac:dyDescent="0.25"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3"/>
      <c r="AI45" s="71"/>
      <c r="AJ45" s="71"/>
      <c r="AK45" s="71"/>
      <c r="AL45" s="71"/>
      <c r="AM45" s="68"/>
      <c r="AN45" s="68"/>
    </row>
    <row r="46" spans="1:46" ht="24.75" customHeight="1" x14ac:dyDescent="0.25">
      <c r="C46" s="105" t="s">
        <v>22</v>
      </c>
      <c r="D46" s="158" t="s">
        <v>26</v>
      </c>
      <c r="E46" s="159"/>
      <c r="F46" s="160"/>
      <c r="G46" s="106"/>
      <c r="H46" s="161"/>
      <c r="I46" s="163"/>
      <c r="J46" s="76"/>
      <c r="K46" s="71"/>
      <c r="L46" s="71"/>
      <c r="M46" s="71"/>
      <c r="N46" s="71"/>
      <c r="O46" s="107"/>
      <c r="P46" s="107"/>
      <c r="Q46" s="107"/>
      <c r="R46" s="108"/>
      <c r="S46" s="183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336"/>
      <c r="AJ46" s="336"/>
      <c r="AK46" s="260"/>
      <c r="AL46" s="260"/>
      <c r="AM46" s="256"/>
      <c r="AN46" s="256"/>
    </row>
    <row r="47" spans="1:46" ht="7.5" customHeight="1" x14ac:dyDescent="0.25">
      <c r="C47" s="109"/>
      <c r="D47" s="70"/>
      <c r="E47" s="70"/>
      <c r="F47" s="70"/>
      <c r="G47" s="70"/>
      <c r="H47" s="70"/>
      <c r="I47" s="70"/>
      <c r="J47" s="71"/>
      <c r="K47" s="71"/>
      <c r="L47" s="71"/>
      <c r="M47" s="71"/>
      <c r="N47" s="71"/>
      <c r="O47" s="70"/>
      <c r="P47" s="70"/>
      <c r="Q47" s="70"/>
      <c r="R47" s="70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3"/>
      <c r="AI47" s="71"/>
      <c r="AJ47" s="71"/>
      <c r="AK47" s="71"/>
      <c r="AL47" s="71"/>
      <c r="AM47" s="110"/>
      <c r="AN47" s="110"/>
    </row>
    <row r="48" spans="1:46" ht="6" customHeight="1" x14ac:dyDescent="0.25">
      <c r="A48" s="19"/>
      <c r="B48" s="19"/>
      <c r="C48" s="111"/>
      <c r="D48" s="111"/>
      <c r="E48" s="111"/>
      <c r="F48" s="111"/>
      <c r="G48" s="111"/>
      <c r="H48" s="111"/>
      <c r="I48" s="111"/>
      <c r="J48" s="112"/>
      <c r="K48" s="112"/>
      <c r="L48" s="112"/>
      <c r="M48" s="112"/>
      <c r="N48" s="112"/>
      <c r="O48" s="111"/>
      <c r="P48" s="111"/>
      <c r="Q48" s="111"/>
      <c r="R48" s="111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3"/>
      <c r="AN48" s="113"/>
    </row>
    <row r="49" spans="1:46" ht="7.5" customHeight="1" x14ac:dyDescent="0.25">
      <c r="C49" s="109"/>
      <c r="D49" s="70"/>
      <c r="E49" s="70"/>
      <c r="F49" s="70"/>
      <c r="G49" s="70"/>
      <c r="H49" s="70"/>
      <c r="I49" s="70"/>
      <c r="J49" s="71"/>
      <c r="K49" s="71"/>
      <c r="L49" s="71"/>
      <c r="M49" s="71"/>
      <c r="N49" s="71"/>
      <c r="O49" s="70"/>
      <c r="P49" s="70"/>
      <c r="Q49" s="70"/>
      <c r="R49" s="70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3"/>
      <c r="AI49" s="71"/>
      <c r="AJ49" s="71"/>
      <c r="AK49" s="71"/>
      <c r="AL49" s="71"/>
      <c r="AM49" s="110"/>
      <c r="AN49" s="110"/>
    </row>
    <row r="50" spans="1:46" ht="24" customHeight="1" x14ac:dyDescent="0.25">
      <c r="C50" s="93" t="s">
        <v>28</v>
      </c>
      <c r="D50" s="158" t="s">
        <v>34</v>
      </c>
      <c r="E50" s="159"/>
      <c r="F50" s="160"/>
      <c r="G50" s="106"/>
      <c r="H50" s="161"/>
      <c r="I50" s="163"/>
      <c r="J50" s="76"/>
      <c r="K50" s="71"/>
      <c r="L50" s="71"/>
      <c r="M50" s="71"/>
      <c r="N50" s="71"/>
      <c r="O50" s="107"/>
      <c r="P50" s="107"/>
      <c r="Q50" s="107"/>
      <c r="R50" s="108"/>
      <c r="S50" s="254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28"/>
      <c r="AN50" s="228"/>
    </row>
    <row r="51" spans="1:46" ht="7.5" customHeight="1" x14ac:dyDescent="0.25">
      <c r="C51" s="93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3"/>
      <c r="AI51" s="71"/>
      <c r="AJ51" s="71"/>
      <c r="AK51" s="71"/>
      <c r="AL51" s="71"/>
      <c r="AM51" s="110"/>
      <c r="AN51" s="110"/>
    </row>
    <row r="52" spans="1:46" ht="7.5" customHeight="1" x14ac:dyDescent="0.25">
      <c r="C52" s="93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3"/>
      <c r="AI52" s="71"/>
      <c r="AJ52" s="71"/>
      <c r="AK52" s="71"/>
      <c r="AL52" s="71"/>
      <c r="AM52" s="110"/>
      <c r="AN52" s="110"/>
    </row>
    <row r="53" spans="1:46" ht="25.5" customHeight="1" x14ac:dyDescent="0.25">
      <c r="C53" s="93" t="s">
        <v>29</v>
      </c>
      <c r="D53" s="158" t="s">
        <v>44</v>
      </c>
      <c r="E53" s="159"/>
      <c r="F53" s="160"/>
      <c r="G53" s="76"/>
      <c r="H53" s="161"/>
      <c r="I53" s="163"/>
      <c r="J53" s="158" t="s">
        <v>21</v>
      </c>
      <c r="K53" s="159"/>
      <c r="L53" s="160"/>
      <c r="M53" s="161"/>
      <c r="N53" s="163"/>
      <c r="O53" s="114"/>
      <c r="P53" s="115"/>
      <c r="Q53" s="116"/>
      <c r="R53" s="117"/>
      <c r="S53" s="181"/>
      <c r="T53" s="182"/>
      <c r="U53" s="182"/>
      <c r="V53" s="182"/>
      <c r="W53" s="182"/>
      <c r="X53" s="182"/>
      <c r="Y53" s="182"/>
      <c r="Z53" s="182"/>
      <c r="AA53" s="182"/>
      <c r="AB53" s="71"/>
      <c r="AC53" s="71"/>
      <c r="AD53" s="71"/>
      <c r="AE53" s="71"/>
      <c r="AF53" s="71"/>
      <c r="AG53" s="182"/>
      <c r="AH53" s="182"/>
      <c r="AI53" s="182"/>
      <c r="AJ53" s="182"/>
      <c r="AK53" s="182"/>
      <c r="AL53" s="182"/>
      <c r="AM53" s="228"/>
      <c r="AN53" s="228"/>
    </row>
    <row r="54" spans="1:46" ht="7.5" customHeight="1" x14ac:dyDescent="0.25">
      <c r="C54" s="118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1"/>
      <c r="T54" s="68"/>
      <c r="U54" s="68"/>
      <c r="V54" s="68"/>
      <c r="W54" s="68"/>
      <c r="X54" s="68"/>
      <c r="Y54" s="71"/>
      <c r="Z54" s="71"/>
      <c r="AA54" s="71"/>
      <c r="AB54" s="71"/>
      <c r="AC54" s="71"/>
      <c r="AD54" s="71"/>
      <c r="AE54" s="71"/>
      <c r="AF54" s="71"/>
      <c r="AG54" s="71"/>
      <c r="AH54" s="73"/>
      <c r="AI54" s="71"/>
      <c r="AJ54" s="71"/>
      <c r="AK54" s="71"/>
      <c r="AL54" s="71"/>
      <c r="AM54" s="70"/>
      <c r="AN54" s="70"/>
    </row>
    <row r="55" spans="1:46" s="6" customFormat="1" ht="15" customHeight="1" x14ac:dyDescent="0.25">
      <c r="A55" s="26"/>
      <c r="B55" s="26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20"/>
      <c r="AN55" s="120"/>
      <c r="AO55" s="3"/>
      <c r="AP55" s="3"/>
      <c r="AQ55" s="3"/>
      <c r="AR55" s="3"/>
      <c r="AS55" s="3"/>
      <c r="AT55" s="3"/>
    </row>
    <row r="56" spans="1:46" ht="18" x14ac:dyDescent="0.25">
      <c r="C56" s="333" t="s">
        <v>81</v>
      </c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3"/>
      <c r="AD56" s="333"/>
      <c r="AE56" s="333"/>
      <c r="AF56" s="333"/>
      <c r="AG56" s="333"/>
      <c r="AH56" s="333"/>
      <c r="AI56" s="333"/>
      <c r="AJ56" s="333"/>
      <c r="AK56" s="333"/>
      <c r="AL56" s="333"/>
      <c r="AM56" s="70"/>
      <c r="AN56" s="70"/>
    </row>
    <row r="57" spans="1:46" ht="7.5" customHeight="1" x14ac:dyDescent="0.25">
      <c r="C57" s="70"/>
      <c r="D57" s="70"/>
      <c r="E57" s="70"/>
      <c r="F57" s="70"/>
      <c r="G57" s="70"/>
      <c r="H57" s="70"/>
      <c r="I57" s="70"/>
      <c r="J57" s="95"/>
      <c r="K57" s="95"/>
      <c r="L57" s="95"/>
      <c r="M57" s="70"/>
      <c r="N57" s="70"/>
      <c r="O57" s="70"/>
      <c r="P57" s="70"/>
      <c r="Q57" s="70"/>
      <c r="R57" s="70"/>
      <c r="S57" s="70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0"/>
      <c r="AI57" s="95"/>
      <c r="AJ57" s="95"/>
      <c r="AK57" s="95"/>
      <c r="AL57" s="95"/>
      <c r="AM57" s="70"/>
      <c r="AN57" s="70"/>
    </row>
    <row r="58" spans="1:46" ht="24" customHeight="1" x14ac:dyDescent="0.25">
      <c r="C58" s="70"/>
      <c r="D58" s="158" t="s">
        <v>15</v>
      </c>
      <c r="E58" s="159"/>
      <c r="F58" s="159"/>
      <c r="G58" s="161"/>
      <c r="H58" s="163"/>
      <c r="I58" s="158" t="s">
        <v>95</v>
      </c>
      <c r="J58" s="160"/>
      <c r="K58" s="161"/>
      <c r="L58" s="162"/>
      <c r="M58" s="162"/>
      <c r="N58" s="163"/>
      <c r="O58" s="76"/>
      <c r="P58" s="76"/>
      <c r="Q58" s="76"/>
      <c r="R58" s="76"/>
      <c r="S58" s="76"/>
      <c r="T58" s="76"/>
      <c r="U58" s="76"/>
      <c r="V58" s="76"/>
      <c r="W58" s="334"/>
      <c r="X58" s="334"/>
      <c r="Y58" s="334"/>
      <c r="Z58" s="335"/>
      <c r="AA58" s="335"/>
      <c r="AB58" s="335"/>
      <c r="AC58" s="335"/>
      <c r="AD58" s="335"/>
      <c r="AE58" s="335"/>
      <c r="AF58" s="335"/>
      <c r="AG58" s="168"/>
      <c r="AH58" s="168"/>
      <c r="AI58" s="168"/>
      <c r="AJ58" s="168"/>
      <c r="AK58" s="168"/>
      <c r="AL58" s="168"/>
      <c r="AM58" s="71"/>
      <c r="AN58" s="70"/>
    </row>
    <row r="59" spans="1:46" ht="9" customHeight="1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20"/>
      <c r="AI59" s="4"/>
      <c r="AJ59" s="3"/>
      <c r="AK59" s="3"/>
      <c r="AL59" s="3"/>
      <c r="AM59" s="3"/>
      <c r="AN59" s="3"/>
    </row>
    <row r="60" spans="1:46" ht="9" customHeight="1" thickBot="1" x14ac:dyDescent="0.3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20"/>
      <c r="AI60" s="4"/>
      <c r="AJ60" s="3"/>
      <c r="AK60" s="3"/>
      <c r="AL60" s="3"/>
      <c r="AM60" s="3"/>
      <c r="AN60" s="3"/>
    </row>
    <row r="61" spans="1:46" s="29" customFormat="1" ht="18.75" customHeight="1" thickTop="1" x14ac:dyDescent="0.25">
      <c r="B61" s="257" t="s">
        <v>47</v>
      </c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30" t="s">
        <v>46</v>
      </c>
      <c r="AC61" s="231"/>
      <c r="AD61" s="231"/>
      <c r="AE61" s="232"/>
      <c r="AF61" s="171" t="s">
        <v>92</v>
      </c>
      <c r="AG61" s="171"/>
      <c r="AH61" s="171"/>
      <c r="AI61" s="171"/>
      <c r="AJ61" s="172"/>
      <c r="AK61" s="28"/>
      <c r="AL61" s="259"/>
      <c r="AM61" s="259"/>
      <c r="AN61" s="259"/>
      <c r="AO61" s="27"/>
      <c r="AP61" s="27"/>
      <c r="AQ61" s="27"/>
      <c r="AR61" s="27"/>
      <c r="AS61" s="27"/>
      <c r="AT61" s="27"/>
    </row>
    <row r="62" spans="1:46" ht="35.25" customHeight="1" x14ac:dyDescent="0.2">
      <c r="B62" s="221" t="s">
        <v>82</v>
      </c>
      <c r="C62" s="337" t="s">
        <v>68</v>
      </c>
      <c r="D62" s="233" t="s">
        <v>69</v>
      </c>
      <c r="E62" s="234"/>
      <c r="F62" s="233" t="s">
        <v>71</v>
      </c>
      <c r="G62" s="242"/>
      <c r="H62" s="242"/>
      <c r="I62" s="242"/>
      <c r="J62" s="242"/>
      <c r="K62" s="242"/>
      <c r="L62" s="234"/>
      <c r="M62" s="337" t="s">
        <v>72</v>
      </c>
      <c r="N62" s="233" t="s">
        <v>134</v>
      </c>
      <c r="O62" s="242"/>
      <c r="P62" s="242"/>
      <c r="Q62" s="242"/>
      <c r="R62" s="242"/>
      <c r="S62" s="242"/>
      <c r="T62" s="242"/>
      <c r="U62" s="234"/>
      <c r="V62" s="233" t="s">
        <v>73</v>
      </c>
      <c r="W62" s="234"/>
      <c r="X62" s="233" t="s">
        <v>74</v>
      </c>
      <c r="Y62" s="242"/>
      <c r="Z62" s="242"/>
      <c r="AA62" s="243"/>
      <c r="AB62" s="198" t="s">
        <v>75</v>
      </c>
      <c r="AC62" s="199"/>
      <c r="AD62" s="327" t="s">
        <v>1</v>
      </c>
      <c r="AE62" s="328"/>
      <c r="AF62" s="173"/>
      <c r="AG62" s="173"/>
      <c r="AH62" s="173"/>
      <c r="AI62" s="173"/>
      <c r="AJ62" s="174"/>
      <c r="AK62" s="26"/>
      <c r="AL62" s="229"/>
      <c r="AM62" s="229"/>
      <c r="AN62" s="229"/>
      <c r="AO62" s="2"/>
      <c r="AP62" s="2"/>
      <c r="AQ62" s="2"/>
      <c r="AR62" s="2"/>
      <c r="AS62" s="2"/>
      <c r="AT62" s="2"/>
    </row>
    <row r="63" spans="1:46" ht="24.75" customHeight="1" x14ac:dyDescent="0.2">
      <c r="B63" s="222"/>
      <c r="C63" s="338"/>
      <c r="D63" s="235"/>
      <c r="E63" s="236"/>
      <c r="F63" s="235"/>
      <c r="G63" s="173"/>
      <c r="H63" s="173"/>
      <c r="I63" s="173"/>
      <c r="J63" s="173"/>
      <c r="K63" s="173"/>
      <c r="L63" s="236"/>
      <c r="M63" s="338"/>
      <c r="N63" s="235"/>
      <c r="O63" s="173"/>
      <c r="P63" s="173"/>
      <c r="Q63" s="173"/>
      <c r="R63" s="173"/>
      <c r="S63" s="173"/>
      <c r="T63" s="173"/>
      <c r="U63" s="236"/>
      <c r="V63" s="235"/>
      <c r="W63" s="236"/>
      <c r="X63" s="235"/>
      <c r="Y63" s="173"/>
      <c r="Z63" s="173"/>
      <c r="AA63" s="244"/>
      <c r="AB63" s="200"/>
      <c r="AC63" s="201"/>
      <c r="AD63" s="329" t="s">
        <v>76</v>
      </c>
      <c r="AE63" s="331" t="s">
        <v>77</v>
      </c>
      <c r="AF63" s="175"/>
      <c r="AG63" s="175"/>
      <c r="AH63" s="175"/>
      <c r="AI63" s="175"/>
      <c r="AJ63" s="176"/>
      <c r="AK63" s="26"/>
      <c r="AL63" s="229"/>
      <c r="AM63" s="229"/>
      <c r="AN63" s="229"/>
      <c r="AO63" s="2"/>
      <c r="AP63" s="2"/>
      <c r="AQ63" s="2"/>
      <c r="AR63" s="2"/>
      <c r="AS63" s="2"/>
      <c r="AT63" s="2"/>
    </row>
    <row r="64" spans="1:46" ht="51.75" customHeight="1" x14ac:dyDescent="0.2">
      <c r="B64" s="223"/>
      <c r="C64" s="339"/>
      <c r="D64" s="237"/>
      <c r="E64" s="238"/>
      <c r="F64" s="237"/>
      <c r="G64" s="175"/>
      <c r="H64" s="175"/>
      <c r="I64" s="175"/>
      <c r="J64" s="175"/>
      <c r="K64" s="175"/>
      <c r="L64" s="238"/>
      <c r="M64" s="353"/>
      <c r="N64" s="237"/>
      <c r="O64" s="175"/>
      <c r="P64" s="175"/>
      <c r="Q64" s="175"/>
      <c r="R64" s="175"/>
      <c r="S64" s="175"/>
      <c r="T64" s="175"/>
      <c r="U64" s="238"/>
      <c r="V64" s="237"/>
      <c r="W64" s="238"/>
      <c r="X64" s="237"/>
      <c r="Y64" s="175"/>
      <c r="Z64" s="175"/>
      <c r="AA64" s="245"/>
      <c r="AB64" s="202"/>
      <c r="AC64" s="203"/>
      <c r="AD64" s="330"/>
      <c r="AE64" s="332"/>
      <c r="AF64" s="281" t="s">
        <v>78</v>
      </c>
      <c r="AG64" s="351"/>
      <c r="AH64" s="279" t="s">
        <v>91</v>
      </c>
      <c r="AI64" s="280"/>
      <c r="AJ64" s="352"/>
      <c r="AK64" s="26"/>
      <c r="AL64" s="227"/>
      <c r="AM64" s="227"/>
      <c r="AN64" s="227"/>
      <c r="AO64" s="2"/>
      <c r="AP64" s="2"/>
      <c r="AQ64" s="2"/>
      <c r="AR64" s="2"/>
      <c r="AS64" s="2"/>
      <c r="AT64" s="2"/>
    </row>
    <row r="65" spans="1:88" s="9" customFormat="1" ht="24" customHeight="1" x14ac:dyDescent="0.3">
      <c r="B65" s="124">
        <v>1</v>
      </c>
      <c r="C65" s="154"/>
      <c r="D65" s="340" t="str">
        <f>IF(C65="","",IF(VLOOKUP(C65,'הסכם מחירים'!$B$3:$F$104,2,FALSE)="","",VLOOKUP(C65,'הסכם מחירים'!$B$3:$F$104,2,FALSE)))</f>
        <v/>
      </c>
      <c r="E65" s="340" t="str">
        <f>IF(C65="","",VLOOKUP(C65,'הסכם מחירים'!$B$3:$F$57,3,FALSE))</f>
        <v/>
      </c>
      <c r="F65" s="323" t="str">
        <f>IF(C65="","",IF(VLOOKUP(C65,'הסכם מחירים'!$B$2:$F$104,3,FALSE)="","",VLOOKUP(C65,'הסכם מחירים'!$B$2:$F$104,3,FALSE)))</f>
        <v/>
      </c>
      <c r="G65" s="323"/>
      <c r="H65" s="323"/>
      <c r="I65" s="323"/>
      <c r="J65" s="323"/>
      <c r="K65" s="323"/>
      <c r="L65" s="323"/>
      <c r="M65" s="52" t="str">
        <f>IF(C65="","",IF(VLOOKUP(C65,'הסכם מחירים'!$B$3:$F$104,4,FALSE)="","",VLOOKUP(C65,'הסכם מחירים'!$B$3:$F$104,4,FALSE)))</f>
        <v/>
      </c>
      <c r="N65" s="239"/>
      <c r="O65" s="240"/>
      <c r="P65" s="240"/>
      <c r="Q65" s="240"/>
      <c r="R65" s="240"/>
      <c r="S65" s="240"/>
      <c r="T65" s="240"/>
      <c r="U65" s="241"/>
      <c r="V65" s="247" t="str">
        <f>IF(C65="","",VLOOKUP(C65,'הסכם מחירים'!$B$3:$F$104,5,FALSE))</f>
        <v/>
      </c>
      <c r="W65" s="248"/>
      <c r="X65" s="224" t="str">
        <f>IF(C65="","",IF(M65="","",N65*V65))</f>
        <v/>
      </c>
      <c r="Y65" s="225"/>
      <c r="Z65" s="225"/>
      <c r="AA65" s="226"/>
      <c r="AB65" s="219"/>
      <c r="AC65" s="220"/>
      <c r="AD65" s="135" t="str">
        <f>IF(AB65="","",AB65*V65)</f>
        <v/>
      </c>
      <c r="AE65" s="132"/>
      <c r="AF65" s="249" t="str">
        <f>IF(N65="","",AH65/V65)</f>
        <v/>
      </c>
      <c r="AG65" s="250"/>
      <c r="AH65" s="251" t="str">
        <f>IF(N65="","",IF(AE65="",IF(AD65="",X65,X65-AD65),IF(AD65="",X65-AE65,X65-AD65-AE65)))</f>
        <v/>
      </c>
      <c r="AI65" s="252"/>
      <c r="AJ65" s="253"/>
      <c r="AK65" s="26"/>
      <c r="AL65" s="246"/>
      <c r="AM65" s="246"/>
      <c r="AN65" s="246"/>
    </row>
    <row r="66" spans="1:88" s="9" customFormat="1" ht="29.25" customHeight="1" x14ac:dyDescent="0.3">
      <c r="B66" s="124">
        <v>2</v>
      </c>
      <c r="C66" s="154"/>
      <c r="D66" s="340" t="str">
        <f>IF(C66="","",IF(VLOOKUP(C66,'הסכם מחירים'!$B$3:$F$104,2,FALSE)="","",VLOOKUP(C66,'הסכם מחירים'!$B$3:$F$104,2,FALSE)))</f>
        <v/>
      </c>
      <c r="E66" s="340" t="str">
        <f>IF(C66="","",VLOOKUP(C66,'הסכם מחירים'!$B$3:$F$57,3,FALSE))</f>
        <v/>
      </c>
      <c r="F66" s="323" t="str">
        <f>IF(C66="","",IF(VLOOKUP(C66,'הסכם מחירים'!$B$2:$F$104,3,FALSE)="","",VLOOKUP(C66,'הסכם מחירים'!$B$2:$F$104,3,FALSE)))</f>
        <v/>
      </c>
      <c r="G66" s="323"/>
      <c r="H66" s="323"/>
      <c r="I66" s="323"/>
      <c r="J66" s="323"/>
      <c r="K66" s="323"/>
      <c r="L66" s="323"/>
      <c r="M66" s="52" t="str">
        <f>IF(C66="","",IF(VLOOKUP(C66,'הסכם מחירים'!$B$3:$F$104,4,FALSE)="","",VLOOKUP(C66,'הסכם מחירים'!$B$3:$F$104,4,FALSE)))</f>
        <v/>
      </c>
      <c r="N66" s="239"/>
      <c r="O66" s="240"/>
      <c r="P66" s="240"/>
      <c r="Q66" s="240"/>
      <c r="R66" s="240"/>
      <c r="S66" s="240"/>
      <c r="T66" s="240"/>
      <c r="U66" s="241"/>
      <c r="V66" s="247" t="str">
        <f>IF(C66="","",VLOOKUP(C66,'הסכם מחירים'!$B$3:$F$104,5,FALSE))</f>
        <v/>
      </c>
      <c r="W66" s="248"/>
      <c r="X66" s="224" t="str">
        <f t="shared" ref="X66:X74" si="0">IF(C66="","",IF(M66="","",N66*V66))</f>
        <v/>
      </c>
      <c r="Y66" s="225"/>
      <c r="Z66" s="225"/>
      <c r="AA66" s="226"/>
      <c r="AB66" s="219"/>
      <c r="AC66" s="220"/>
      <c r="AD66" s="135" t="str">
        <f t="shared" ref="AD66:AD74" si="1">IF(AB66="","",AB66*V66)</f>
        <v/>
      </c>
      <c r="AE66" s="132"/>
      <c r="AF66" s="249" t="str">
        <f t="shared" ref="AF66:AF74" si="2">IF(N66="","",AH66/V66)</f>
        <v/>
      </c>
      <c r="AG66" s="250"/>
      <c r="AH66" s="251" t="str">
        <f t="shared" ref="AH66:AH74" si="3">IF(N66="","",IF(AE66="",IF(AD66="",X66,X66-AD66),IF(AD66="",X66-AE66,X66-AD66-AE66)))</f>
        <v/>
      </c>
      <c r="AI66" s="252"/>
      <c r="AJ66" s="253"/>
      <c r="AK66" s="26"/>
      <c r="AL66" s="39"/>
      <c r="AM66" s="39"/>
      <c r="AN66" s="39"/>
    </row>
    <row r="67" spans="1:88" s="9" customFormat="1" ht="27" customHeight="1" x14ac:dyDescent="0.3">
      <c r="B67" s="124">
        <v>3</v>
      </c>
      <c r="C67" s="154"/>
      <c r="D67" s="340" t="str">
        <f>IF(C67="","",IF(VLOOKUP(C67,'הסכם מחירים'!$B$3:$F$104,2,FALSE)="","",VLOOKUP(C67,'הסכם מחירים'!$B$3:$F$104,2,FALSE)))</f>
        <v/>
      </c>
      <c r="E67" s="340" t="str">
        <f>IF(C67="","",VLOOKUP(C67,'הסכם מחירים'!$B$3:$F$57,3,FALSE))</f>
        <v/>
      </c>
      <c r="F67" s="323" t="str">
        <f>IF(C67="","",IF(VLOOKUP(C67,'הסכם מחירים'!$B$2:$F$104,3,FALSE)="","",VLOOKUP(C67,'הסכם מחירים'!$B$2:$F$104,3,FALSE)))</f>
        <v/>
      </c>
      <c r="G67" s="323"/>
      <c r="H67" s="323"/>
      <c r="I67" s="323"/>
      <c r="J67" s="323"/>
      <c r="K67" s="323"/>
      <c r="L67" s="323"/>
      <c r="M67" s="52" t="str">
        <f>IF(C67="","",IF(VLOOKUP(C67,'הסכם מחירים'!$B$3:$F$104,4,FALSE)="","",VLOOKUP(C67,'הסכם מחירים'!$B$3:$F$104,4,FALSE)))</f>
        <v/>
      </c>
      <c r="N67" s="239"/>
      <c r="O67" s="240"/>
      <c r="P67" s="240"/>
      <c r="Q67" s="240"/>
      <c r="R67" s="240"/>
      <c r="S67" s="240"/>
      <c r="T67" s="240"/>
      <c r="U67" s="241"/>
      <c r="V67" s="247" t="str">
        <f>IF(C67="","",VLOOKUP(C67,'הסכם מחירים'!$B$3:$F$104,5,FALSE))</f>
        <v/>
      </c>
      <c r="W67" s="248"/>
      <c r="X67" s="224" t="str">
        <f t="shared" si="0"/>
        <v/>
      </c>
      <c r="Y67" s="225"/>
      <c r="Z67" s="225"/>
      <c r="AA67" s="226"/>
      <c r="AB67" s="219"/>
      <c r="AC67" s="220"/>
      <c r="AD67" s="135" t="str">
        <f t="shared" si="1"/>
        <v/>
      </c>
      <c r="AE67" s="132"/>
      <c r="AF67" s="249" t="str">
        <f t="shared" si="2"/>
        <v/>
      </c>
      <c r="AG67" s="250"/>
      <c r="AH67" s="251" t="str">
        <f t="shared" si="3"/>
        <v/>
      </c>
      <c r="AI67" s="252"/>
      <c r="AJ67" s="253"/>
      <c r="AK67" s="26"/>
      <c r="AL67" s="246"/>
      <c r="AM67" s="246"/>
      <c r="AN67" s="246"/>
    </row>
    <row r="68" spans="1:88" s="9" customFormat="1" ht="25.5" customHeight="1" x14ac:dyDescent="0.3">
      <c r="B68" s="124">
        <v>4</v>
      </c>
      <c r="C68" s="154"/>
      <c r="D68" s="340" t="str">
        <f>IF(C68="","",IF(VLOOKUP(C68,'הסכם מחירים'!$B$3:$F$104,2,FALSE)="","",VLOOKUP(C68,'הסכם מחירים'!$B$3:$F$104,2,FALSE)))</f>
        <v/>
      </c>
      <c r="E68" s="340" t="str">
        <f>IF(C68="","",VLOOKUP(C68,'הסכם מחירים'!$B$3:$F$57,3,FALSE))</f>
        <v/>
      </c>
      <c r="F68" s="323" t="str">
        <f>IF(C68="","",IF(VLOOKUP(C68,'הסכם מחירים'!$B$2:$F$104,3,FALSE)="","",VLOOKUP(C68,'הסכם מחירים'!$B$2:$F$104,3,FALSE)))</f>
        <v/>
      </c>
      <c r="G68" s="323"/>
      <c r="H68" s="323"/>
      <c r="I68" s="323"/>
      <c r="J68" s="323"/>
      <c r="K68" s="323"/>
      <c r="L68" s="323"/>
      <c r="M68" s="52" t="str">
        <f>IF(C68="","",IF(VLOOKUP(C68,'הסכם מחירים'!$B$3:$F$104,4,FALSE)="","",VLOOKUP(C68,'הסכם מחירים'!$B$3:$F$104,4,FALSE)))</f>
        <v/>
      </c>
      <c r="N68" s="239"/>
      <c r="O68" s="240"/>
      <c r="P68" s="240"/>
      <c r="Q68" s="240"/>
      <c r="R68" s="240"/>
      <c r="S68" s="240"/>
      <c r="T68" s="240"/>
      <c r="U68" s="241"/>
      <c r="V68" s="247" t="str">
        <f>IF(C68="","",VLOOKUP(C68,'הסכם מחירים'!$B$3:$F$104,5,FALSE))</f>
        <v/>
      </c>
      <c r="W68" s="248"/>
      <c r="X68" s="224" t="str">
        <f t="shared" si="0"/>
        <v/>
      </c>
      <c r="Y68" s="225"/>
      <c r="Z68" s="225"/>
      <c r="AA68" s="226"/>
      <c r="AB68" s="219"/>
      <c r="AC68" s="220"/>
      <c r="AD68" s="135" t="str">
        <f t="shared" si="1"/>
        <v/>
      </c>
      <c r="AE68" s="132"/>
      <c r="AF68" s="249" t="str">
        <f t="shared" si="2"/>
        <v/>
      </c>
      <c r="AG68" s="250"/>
      <c r="AH68" s="251" t="str">
        <f t="shared" si="3"/>
        <v/>
      </c>
      <c r="AI68" s="252"/>
      <c r="AJ68" s="253"/>
      <c r="AK68" s="26"/>
      <c r="AL68" s="246"/>
      <c r="AM68" s="246"/>
      <c r="AN68" s="246"/>
    </row>
    <row r="69" spans="1:88" s="9" customFormat="1" ht="18.75" customHeight="1" x14ac:dyDescent="0.3">
      <c r="B69" s="124">
        <v>5</v>
      </c>
      <c r="C69" s="154"/>
      <c r="D69" s="340" t="str">
        <f>IF(C69="","",IF(VLOOKUP(C69,'הסכם מחירים'!$B$3:$F$104,2,FALSE)="","",VLOOKUP(C69,'הסכם מחירים'!$B$3:$F$104,2,FALSE)))</f>
        <v/>
      </c>
      <c r="E69" s="340" t="str">
        <f>IF(C69="","",VLOOKUP(C69,'הסכם מחירים'!$B$3:$F$57,3,FALSE))</f>
        <v/>
      </c>
      <c r="F69" s="323" t="str">
        <f>IF(C69="","",IF(VLOOKUP(C69,'הסכם מחירים'!$B$2:$F$104,3,FALSE)="","",VLOOKUP(C69,'הסכם מחירים'!$B$2:$F$104,3,FALSE)))</f>
        <v/>
      </c>
      <c r="G69" s="323"/>
      <c r="H69" s="323"/>
      <c r="I69" s="323"/>
      <c r="J69" s="323"/>
      <c r="K69" s="323"/>
      <c r="L69" s="323"/>
      <c r="M69" s="52" t="str">
        <f>IF(C69="","",IF(VLOOKUP(C69,'הסכם מחירים'!$B$3:$F$104,4,FALSE)="","",VLOOKUP(C69,'הסכם מחירים'!$B$3:$F$104,4,FALSE)))</f>
        <v/>
      </c>
      <c r="N69" s="239"/>
      <c r="O69" s="240"/>
      <c r="P69" s="240"/>
      <c r="Q69" s="240"/>
      <c r="R69" s="240"/>
      <c r="S69" s="240"/>
      <c r="T69" s="240"/>
      <c r="U69" s="241"/>
      <c r="V69" s="247" t="str">
        <f>IF(C69="","",VLOOKUP(C69,'הסכם מחירים'!$B$3:$F$104,5,FALSE))</f>
        <v/>
      </c>
      <c r="W69" s="248"/>
      <c r="X69" s="224" t="str">
        <f t="shared" si="0"/>
        <v/>
      </c>
      <c r="Y69" s="225"/>
      <c r="Z69" s="225"/>
      <c r="AA69" s="226"/>
      <c r="AB69" s="219"/>
      <c r="AC69" s="220"/>
      <c r="AD69" s="135" t="str">
        <f t="shared" si="1"/>
        <v/>
      </c>
      <c r="AE69" s="132"/>
      <c r="AF69" s="249" t="str">
        <f t="shared" si="2"/>
        <v/>
      </c>
      <c r="AG69" s="250"/>
      <c r="AH69" s="251" t="str">
        <f t="shared" si="3"/>
        <v/>
      </c>
      <c r="AI69" s="252"/>
      <c r="AJ69" s="253"/>
      <c r="AK69" s="26"/>
      <c r="AL69" s="246"/>
      <c r="AM69" s="246"/>
      <c r="AN69" s="246"/>
    </row>
    <row r="70" spans="1:88" s="9" customFormat="1" ht="20.25" customHeight="1" x14ac:dyDescent="0.3">
      <c r="B70" s="124">
        <v>6</v>
      </c>
      <c r="C70" s="154"/>
      <c r="D70" s="340" t="str">
        <f>IF(C70="","",IF(VLOOKUP(C70,'הסכם מחירים'!$B$3:$F$104,2,FALSE)="","",VLOOKUP(C70,'הסכם מחירים'!$B$3:$F$104,2,FALSE)))</f>
        <v/>
      </c>
      <c r="E70" s="340" t="str">
        <f>IF(C70="","",VLOOKUP(C70,'הסכם מחירים'!$B$3:$F$57,3,FALSE))</f>
        <v/>
      </c>
      <c r="F70" s="323" t="str">
        <f>IF(C70="","",IF(VLOOKUP(C70,'הסכם מחירים'!$B$2:$F$104,3,FALSE)="","",VLOOKUP(C70,'הסכם מחירים'!$B$2:$F$104,3,FALSE)))</f>
        <v/>
      </c>
      <c r="G70" s="323"/>
      <c r="H70" s="323"/>
      <c r="I70" s="323"/>
      <c r="J70" s="323"/>
      <c r="K70" s="323"/>
      <c r="L70" s="323"/>
      <c r="M70" s="52" t="str">
        <f>IF(C70="","",IF(VLOOKUP(C70,'הסכם מחירים'!$B$3:$F$104,4,FALSE)="","",VLOOKUP(C70,'הסכם מחירים'!$B$3:$F$104,4,FALSE)))</f>
        <v/>
      </c>
      <c r="N70" s="239"/>
      <c r="O70" s="240"/>
      <c r="P70" s="240"/>
      <c r="Q70" s="240"/>
      <c r="R70" s="240"/>
      <c r="S70" s="240"/>
      <c r="T70" s="240"/>
      <c r="U70" s="241"/>
      <c r="V70" s="247" t="str">
        <f>IF(C70="","",VLOOKUP(C70,'הסכם מחירים'!$B$3:$F$104,5,FALSE))</f>
        <v/>
      </c>
      <c r="W70" s="248"/>
      <c r="X70" s="224" t="str">
        <f t="shared" si="0"/>
        <v/>
      </c>
      <c r="Y70" s="225"/>
      <c r="Z70" s="225"/>
      <c r="AA70" s="226"/>
      <c r="AB70" s="219"/>
      <c r="AC70" s="220"/>
      <c r="AD70" s="135" t="str">
        <f t="shared" si="1"/>
        <v/>
      </c>
      <c r="AE70" s="132"/>
      <c r="AF70" s="249" t="str">
        <f t="shared" si="2"/>
        <v/>
      </c>
      <c r="AG70" s="250"/>
      <c r="AH70" s="251" t="str">
        <f t="shared" si="3"/>
        <v/>
      </c>
      <c r="AI70" s="252"/>
      <c r="AJ70" s="253"/>
      <c r="AK70" s="26"/>
      <c r="AL70" s="246"/>
      <c r="AM70" s="246"/>
      <c r="AN70" s="246"/>
    </row>
    <row r="71" spans="1:88" s="9" customFormat="1" ht="19.5" customHeight="1" x14ac:dyDescent="0.3">
      <c r="B71" s="124">
        <v>7</v>
      </c>
      <c r="C71" s="154"/>
      <c r="D71" s="340" t="str">
        <f>IF(C71="","",IF(VLOOKUP(C71,'הסכם מחירים'!$B$3:$F$104,2,FALSE)="","",VLOOKUP(C71,'הסכם מחירים'!$B$3:$F$104,2,FALSE)))</f>
        <v/>
      </c>
      <c r="E71" s="340" t="str">
        <f>IF(C71="","",VLOOKUP(C71,'הסכם מחירים'!$B$3:$F$57,3,FALSE))</f>
        <v/>
      </c>
      <c r="F71" s="323" t="str">
        <f>IF(C71="","",IF(VLOOKUP(C71,'הסכם מחירים'!$B$2:$F$104,3,FALSE)="","",VLOOKUP(C71,'הסכם מחירים'!$B$2:$F$104,3,FALSE)))</f>
        <v/>
      </c>
      <c r="G71" s="323"/>
      <c r="H71" s="323"/>
      <c r="I71" s="323"/>
      <c r="J71" s="323"/>
      <c r="K71" s="323"/>
      <c r="L71" s="323"/>
      <c r="M71" s="52" t="str">
        <f>IF(C71="","",IF(VLOOKUP(C71,'הסכם מחירים'!$B$3:$F$104,4,FALSE)="","",VLOOKUP(C71,'הסכם מחירים'!$B$3:$F$104,4,FALSE)))</f>
        <v/>
      </c>
      <c r="N71" s="239"/>
      <c r="O71" s="240"/>
      <c r="P71" s="240"/>
      <c r="Q71" s="240"/>
      <c r="R71" s="240"/>
      <c r="S71" s="240"/>
      <c r="T71" s="240"/>
      <c r="U71" s="241"/>
      <c r="V71" s="247" t="str">
        <f>IF(C71="","",VLOOKUP(C71,'הסכם מחירים'!$B$3:$F$104,5,FALSE))</f>
        <v/>
      </c>
      <c r="W71" s="248"/>
      <c r="X71" s="224" t="str">
        <f t="shared" si="0"/>
        <v/>
      </c>
      <c r="Y71" s="225"/>
      <c r="Z71" s="225"/>
      <c r="AA71" s="226"/>
      <c r="AB71" s="219"/>
      <c r="AC71" s="220"/>
      <c r="AD71" s="135" t="str">
        <f t="shared" si="1"/>
        <v/>
      </c>
      <c r="AE71" s="132"/>
      <c r="AF71" s="249" t="str">
        <f t="shared" si="2"/>
        <v/>
      </c>
      <c r="AG71" s="250"/>
      <c r="AH71" s="251" t="str">
        <f t="shared" si="3"/>
        <v/>
      </c>
      <c r="AI71" s="252"/>
      <c r="AJ71" s="253"/>
      <c r="AK71" s="26"/>
      <c r="AL71" s="246"/>
      <c r="AM71" s="246"/>
      <c r="AN71" s="246"/>
    </row>
    <row r="72" spans="1:88" s="9" customFormat="1" ht="21.75" customHeight="1" x14ac:dyDescent="0.3">
      <c r="B72" s="124">
        <v>8</v>
      </c>
      <c r="C72" s="154"/>
      <c r="D72" s="340" t="str">
        <f>IF(C72="","",IF(VLOOKUP(C72,'הסכם מחירים'!$B$3:$F$104,2,FALSE)="","",VLOOKUP(C72,'הסכם מחירים'!$B$3:$F$104,2,FALSE)))</f>
        <v/>
      </c>
      <c r="E72" s="340" t="str">
        <f>IF(C72="","",VLOOKUP(C72,'הסכם מחירים'!$B$3:$F$57,3,FALSE))</f>
        <v/>
      </c>
      <c r="F72" s="323" t="str">
        <f>IF(C72="","",IF(VLOOKUP(C72,'הסכם מחירים'!$B$2:$F$104,3,FALSE)="","",VLOOKUP(C72,'הסכם מחירים'!$B$2:$F$104,3,FALSE)))</f>
        <v/>
      </c>
      <c r="G72" s="323"/>
      <c r="H72" s="323"/>
      <c r="I72" s="323"/>
      <c r="J72" s="323"/>
      <c r="K72" s="323"/>
      <c r="L72" s="323"/>
      <c r="M72" s="52" t="str">
        <f>IF(C72="","",IF(VLOOKUP(C72,'הסכם מחירים'!$B$3:$F$104,4,FALSE)="","",VLOOKUP(C72,'הסכם מחירים'!$B$3:$F$104,4,FALSE)))</f>
        <v/>
      </c>
      <c r="N72" s="239"/>
      <c r="O72" s="240"/>
      <c r="P72" s="240"/>
      <c r="Q72" s="240"/>
      <c r="R72" s="240"/>
      <c r="S72" s="240"/>
      <c r="T72" s="240"/>
      <c r="U72" s="241"/>
      <c r="V72" s="247" t="str">
        <f>IF(C72="","",VLOOKUP(C72,'הסכם מחירים'!$B$3:$F$104,5,FALSE))</f>
        <v/>
      </c>
      <c r="W72" s="248"/>
      <c r="X72" s="224" t="str">
        <f t="shared" si="0"/>
        <v/>
      </c>
      <c r="Y72" s="225"/>
      <c r="Z72" s="225"/>
      <c r="AA72" s="226"/>
      <c r="AB72" s="219"/>
      <c r="AC72" s="220"/>
      <c r="AD72" s="135" t="str">
        <f t="shared" si="1"/>
        <v/>
      </c>
      <c r="AE72" s="132"/>
      <c r="AF72" s="249" t="str">
        <f t="shared" si="2"/>
        <v/>
      </c>
      <c r="AG72" s="250"/>
      <c r="AH72" s="251" t="str">
        <f t="shared" si="3"/>
        <v/>
      </c>
      <c r="AI72" s="252"/>
      <c r="AJ72" s="253"/>
      <c r="AK72" s="26"/>
      <c r="AL72" s="246"/>
      <c r="AM72" s="246"/>
      <c r="AN72" s="246"/>
    </row>
    <row r="73" spans="1:88" s="9" customFormat="1" ht="22.5" customHeight="1" x14ac:dyDescent="0.3">
      <c r="B73" s="124">
        <v>9</v>
      </c>
      <c r="C73" s="154"/>
      <c r="D73" s="340" t="str">
        <f>IF(C73="","",IF(VLOOKUP(C73,'הסכם מחירים'!$B$3:$F$104,2,FALSE)="","",VLOOKUP(C73,'הסכם מחירים'!$B$3:$F$104,2,FALSE)))</f>
        <v/>
      </c>
      <c r="E73" s="340" t="str">
        <f>IF(C73="","",VLOOKUP(C73,'הסכם מחירים'!$B$3:$F$57,3,FALSE))</f>
        <v/>
      </c>
      <c r="F73" s="323" t="str">
        <f>IF(C73="","",IF(VLOOKUP(C73,'הסכם מחירים'!$B$2:$F$104,3,FALSE)="","",VLOOKUP(C73,'הסכם מחירים'!$B$2:$F$104,3,FALSE)))</f>
        <v/>
      </c>
      <c r="G73" s="323"/>
      <c r="H73" s="323"/>
      <c r="I73" s="323"/>
      <c r="J73" s="323"/>
      <c r="K73" s="323"/>
      <c r="L73" s="323"/>
      <c r="M73" s="52" t="str">
        <f>IF(C73="","",IF(VLOOKUP(C73,'הסכם מחירים'!$B$3:$F$104,4,FALSE)="","",VLOOKUP(C73,'הסכם מחירים'!$B$3:$F$104,4,FALSE)))</f>
        <v/>
      </c>
      <c r="N73" s="239"/>
      <c r="O73" s="240"/>
      <c r="P73" s="240"/>
      <c r="Q73" s="240"/>
      <c r="R73" s="240"/>
      <c r="S73" s="240"/>
      <c r="T73" s="240"/>
      <c r="U73" s="241"/>
      <c r="V73" s="247" t="str">
        <f>IF(C73="","",VLOOKUP(C73,'הסכם מחירים'!$B$3:$F$104,5,FALSE))</f>
        <v/>
      </c>
      <c r="W73" s="248"/>
      <c r="X73" s="224" t="str">
        <f t="shared" si="0"/>
        <v/>
      </c>
      <c r="Y73" s="225"/>
      <c r="Z73" s="225"/>
      <c r="AA73" s="226"/>
      <c r="AB73" s="219"/>
      <c r="AC73" s="220"/>
      <c r="AD73" s="135" t="str">
        <f t="shared" si="1"/>
        <v/>
      </c>
      <c r="AE73" s="132"/>
      <c r="AF73" s="249" t="str">
        <f t="shared" si="2"/>
        <v/>
      </c>
      <c r="AG73" s="250"/>
      <c r="AH73" s="251" t="str">
        <f t="shared" si="3"/>
        <v/>
      </c>
      <c r="AI73" s="252"/>
      <c r="AJ73" s="253"/>
      <c r="AK73" s="26"/>
      <c r="AL73" s="246"/>
      <c r="AM73" s="246"/>
      <c r="AN73" s="246"/>
    </row>
    <row r="74" spans="1:88" s="9" customFormat="1" ht="18.75" customHeight="1" thickBot="1" x14ac:dyDescent="0.35">
      <c r="B74" s="124">
        <v>10</v>
      </c>
      <c r="C74" s="154"/>
      <c r="D74" s="340" t="str">
        <f>IF(C74="","",IF(VLOOKUP(C74,'הסכם מחירים'!$B$3:$F$104,2,FALSE)="","",VLOOKUP(C74,'הסכם מחירים'!$B$3:$F$104,2,FALSE)))</f>
        <v/>
      </c>
      <c r="E74" s="340" t="str">
        <f>IF(C74="","",VLOOKUP(C74,'הסכם מחירים'!$B$3:$F$57,3,FALSE))</f>
        <v/>
      </c>
      <c r="F74" s="323" t="str">
        <f>IF(C74="","",IF(VLOOKUP(C74,'הסכם מחירים'!$B$2:$F$104,3,FALSE)="","",VLOOKUP(C74,'הסכם מחירים'!$B$2:$F$104,3,FALSE)))</f>
        <v/>
      </c>
      <c r="G74" s="323"/>
      <c r="H74" s="323"/>
      <c r="I74" s="323"/>
      <c r="J74" s="323"/>
      <c r="K74" s="323"/>
      <c r="L74" s="323"/>
      <c r="M74" s="52" t="str">
        <f>IF(C74="","",IF(VLOOKUP(C74,'הסכם מחירים'!$B$3:$F$104,4,FALSE)="","",VLOOKUP(C74,'הסכם מחירים'!$B$3:$F$104,4,FALSE)))</f>
        <v/>
      </c>
      <c r="N74" s="239"/>
      <c r="O74" s="240"/>
      <c r="P74" s="240"/>
      <c r="Q74" s="240"/>
      <c r="R74" s="240"/>
      <c r="S74" s="240"/>
      <c r="T74" s="240"/>
      <c r="U74" s="241"/>
      <c r="V74" s="247" t="str">
        <f>IF(C74="","",VLOOKUP(C74,'הסכם מחירים'!$B$3:$F$104,5,FALSE))</f>
        <v/>
      </c>
      <c r="W74" s="248"/>
      <c r="X74" s="224" t="str">
        <f t="shared" si="0"/>
        <v/>
      </c>
      <c r="Y74" s="225"/>
      <c r="Z74" s="225"/>
      <c r="AA74" s="226"/>
      <c r="AB74" s="219"/>
      <c r="AC74" s="220"/>
      <c r="AD74" s="135" t="str">
        <f t="shared" si="1"/>
        <v/>
      </c>
      <c r="AE74" s="132"/>
      <c r="AF74" s="249" t="str">
        <f t="shared" si="2"/>
        <v/>
      </c>
      <c r="AG74" s="250"/>
      <c r="AH74" s="251" t="str">
        <f t="shared" si="3"/>
        <v/>
      </c>
      <c r="AI74" s="252"/>
      <c r="AJ74" s="253"/>
      <c r="AK74" s="26"/>
      <c r="AL74" s="246"/>
      <c r="AM74" s="246"/>
      <c r="AN74" s="246"/>
    </row>
    <row r="75" spans="1:88" s="9" customFormat="1" ht="34.5" customHeight="1" thickTop="1" thickBot="1" x14ac:dyDescent="0.25">
      <c r="B75" s="282" t="s">
        <v>43</v>
      </c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4"/>
      <c r="X75" s="309">
        <f>SUM(X65:AA74)</f>
        <v>0</v>
      </c>
      <c r="Y75" s="310"/>
      <c r="Z75" s="310"/>
      <c r="AA75" s="311"/>
      <c r="AB75" s="324"/>
      <c r="AC75" s="325"/>
      <c r="AD75" s="123">
        <f>SUM(AD65:AD74)</f>
        <v>0</v>
      </c>
      <c r="AE75" s="146">
        <f>SUM(AE65:AE74)</f>
        <v>0</v>
      </c>
      <c r="AF75" s="295">
        <f t="shared" ref="AF75" si="4">SUM(AF65:AF74)</f>
        <v>0</v>
      </c>
      <c r="AG75" s="296"/>
      <c r="AH75" s="297">
        <f>SUM(AH65:AJ74)</f>
        <v>0</v>
      </c>
      <c r="AI75" s="297"/>
      <c r="AJ75" s="298"/>
      <c r="AK75" s="26"/>
      <c r="AL75" s="246"/>
      <c r="AM75" s="246"/>
      <c r="AN75" s="246"/>
    </row>
    <row r="76" spans="1:88" s="9" customFormat="1" ht="17.25" customHeight="1" thickTop="1" x14ac:dyDescent="0.2">
      <c r="AL76" s="308"/>
      <c r="AM76" s="308"/>
      <c r="AN76" s="308"/>
    </row>
    <row r="77" spans="1:88" ht="26.25" customHeight="1" x14ac:dyDescent="0.2">
      <c r="A77" s="50"/>
      <c r="B77" s="279" t="s">
        <v>90</v>
      </c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1"/>
      <c r="AK77" s="44"/>
      <c r="AL77" s="44"/>
      <c r="AM77" s="44"/>
      <c r="AN77" s="44"/>
      <c r="AO77" s="2"/>
      <c r="AP77" s="2"/>
      <c r="AQ77" s="2"/>
      <c r="AR77" s="2"/>
      <c r="AS77" s="2"/>
      <c r="AT77" s="2"/>
    </row>
    <row r="78" spans="1:88" ht="8.25" customHeight="1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3"/>
      <c r="O78" s="3"/>
      <c r="P78" s="3"/>
      <c r="Q78" s="3"/>
      <c r="R78" s="3"/>
      <c r="S78" s="4"/>
      <c r="T78" s="4"/>
      <c r="U78" s="4"/>
      <c r="V78" s="4"/>
      <c r="W78" s="3"/>
      <c r="X78" s="3"/>
      <c r="Y78" s="3"/>
      <c r="Z78" s="3"/>
      <c r="AA78" s="4"/>
      <c r="AB78" s="4"/>
      <c r="AC78" s="4"/>
      <c r="AD78" s="4"/>
      <c r="AE78" s="4"/>
      <c r="AF78" s="3"/>
      <c r="AG78" s="3"/>
      <c r="AH78" s="22"/>
      <c r="AI78" s="3"/>
      <c r="AJ78" s="3"/>
      <c r="AK78" s="6"/>
      <c r="AL78" s="6"/>
      <c r="AM78" s="6"/>
      <c r="AN78" s="6"/>
      <c r="CI78" s="16"/>
      <c r="CJ78" s="18" t="s">
        <v>42</v>
      </c>
    </row>
    <row r="79" spans="1:88" ht="16.5" customHeight="1" x14ac:dyDescent="0.2">
      <c r="B79" s="3"/>
      <c r="C79" s="188" t="s">
        <v>10</v>
      </c>
      <c r="D79" s="189"/>
      <c r="E79" s="189"/>
      <c r="F79" s="189"/>
      <c r="G79" s="189"/>
      <c r="H79" s="190"/>
      <c r="I79" s="212" t="s">
        <v>38</v>
      </c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4"/>
      <c r="AK79" s="45"/>
      <c r="AL79" s="45"/>
      <c r="AM79" s="45"/>
      <c r="AN79" s="45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I79" s="18" t="s">
        <v>40</v>
      </c>
      <c r="CJ79" s="18">
        <v>0.8</v>
      </c>
    </row>
    <row r="80" spans="1:88" x14ac:dyDescent="0.2">
      <c r="AK80" s="3"/>
      <c r="AL80" s="3"/>
      <c r="AM80" s="3"/>
      <c r="AN80" s="3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I80" s="18" t="s">
        <v>41</v>
      </c>
      <c r="CJ80" s="18">
        <v>0.8</v>
      </c>
    </row>
    <row r="81" spans="2:46" ht="20.25" customHeight="1" thickBot="1" x14ac:dyDescent="0.35">
      <c r="B81" s="2"/>
      <c r="C81" s="11"/>
      <c r="D81" s="7"/>
      <c r="E81" s="7"/>
      <c r="F81" s="7"/>
      <c r="G81" s="7"/>
      <c r="H81" s="7"/>
      <c r="I81" s="7"/>
      <c r="J81" s="7"/>
      <c r="K81" s="7"/>
      <c r="L81" s="7"/>
      <c r="M81" s="7"/>
      <c r="O81" s="12"/>
      <c r="P81" s="12"/>
      <c r="Q81" s="12"/>
      <c r="R81" s="12"/>
      <c r="S81" s="7"/>
      <c r="T81" s="7"/>
      <c r="U81" s="7"/>
      <c r="V81" s="13"/>
      <c r="W81" s="13"/>
      <c r="X81" s="13"/>
      <c r="Y81" s="13"/>
      <c r="Z81" s="13"/>
      <c r="AA81" s="13"/>
      <c r="AB81" s="13"/>
      <c r="AC81" s="13"/>
      <c r="AD81" s="13"/>
      <c r="AE81" s="7"/>
      <c r="AF81" s="2"/>
      <c r="AG81" s="2"/>
      <c r="AH81" s="16"/>
      <c r="AI81" s="2"/>
      <c r="AJ81" s="2"/>
      <c r="AK81" s="2"/>
      <c r="AL81" s="2"/>
      <c r="AM81" s="2"/>
      <c r="AN81" s="2"/>
      <c r="AS81" s="2"/>
      <c r="AT81" s="2"/>
    </row>
    <row r="82" spans="2:46" ht="24.75" customHeight="1" thickBot="1" x14ac:dyDescent="0.25">
      <c r="C82" s="194" t="s">
        <v>8</v>
      </c>
      <c r="D82" s="194"/>
      <c r="E82" s="56"/>
      <c r="F82" s="286" t="s">
        <v>96</v>
      </c>
      <c r="G82" s="286"/>
      <c r="H82" s="286"/>
      <c r="I82" s="286"/>
      <c r="J82" s="286"/>
      <c r="K82" s="286"/>
      <c r="L82" s="286"/>
      <c r="M82" s="285" t="s">
        <v>97</v>
      </c>
      <c r="N82" s="286"/>
      <c r="O82" s="286"/>
      <c r="P82" s="286"/>
      <c r="Q82" s="286"/>
      <c r="R82" s="286"/>
      <c r="S82" s="286"/>
      <c r="T82" s="286"/>
      <c r="U82" s="286"/>
      <c r="V82" s="286"/>
      <c r="W82" s="41"/>
      <c r="X82" s="41"/>
      <c r="Y82" s="195" t="s">
        <v>98</v>
      </c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7"/>
      <c r="AL82" s="36"/>
      <c r="AM82" s="36"/>
      <c r="AN82" s="42"/>
      <c r="AS82" s="2"/>
      <c r="AT82" s="2"/>
    </row>
    <row r="83" spans="2:46" ht="35.25" customHeight="1" thickBot="1" x14ac:dyDescent="0.25">
      <c r="C83" s="194" t="s">
        <v>2</v>
      </c>
      <c r="D83" s="194"/>
      <c r="E83" s="53"/>
      <c r="F83" s="215" t="s">
        <v>3</v>
      </c>
      <c r="G83" s="216"/>
      <c r="H83" s="216"/>
      <c r="I83" s="216"/>
      <c r="J83" s="216"/>
      <c r="K83" s="216"/>
      <c r="L83" s="217"/>
      <c r="M83" s="287" t="s">
        <v>3</v>
      </c>
      <c r="N83" s="216"/>
      <c r="O83" s="216"/>
      <c r="P83" s="216"/>
      <c r="Q83" s="216"/>
      <c r="R83" s="216"/>
      <c r="S83" s="216"/>
      <c r="T83" s="216"/>
      <c r="U83" s="216"/>
      <c r="V83" s="217"/>
      <c r="W83" s="41"/>
      <c r="X83" s="41"/>
      <c r="Y83" s="288" t="s">
        <v>3</v>
      </c>
      <c r="Z83" s="289"/>
      <c r="AA83" s="289"/>
      <c r="AB83" s="289"/>
      <c r="AC83" s="289"/>
      <c r="AD83" s="290"/>
      <c r="AE83" s="40"/>
      <c r="AF83" s="195" t="s">
        <v>4</v>
      </c>
      <c r="AG83" s="196"/>
      <c r="AH83" s="196"/>
      <c r="AI83" s="196"/>
      <c r="AJ83" s="196"/>
      <c r="AK83" s="197"/>
      <c r="AL83" s="36"/>
      <c r="AM83" s="147"/>
      <c r="AN83" s="41"/>
      <c r="AS83" s="2"/>
      <c r="AT83" s="2"/>
    </row>
    <row r="84" spans="2:46" ht="19.5" thickBot="1" x14ac:dyDescent="0.25">
      <c r="C84" s="294">
        <v>0.17</v>
      </c>
      <c r="D84" s="294"/>
      <c r="E84" s="54"/>
      <c r="F84" s="307" t="s">
        <v>5</v>
      </c>
      <c r="G84" s="218"/>
      <c r="H84" s="218"/>
      <c r="I84" s="218" t="s">
        <v>6</v>
      </c>
      <c r="J84" s="218"/>
      <c r="K84" s="218"/>
      <c r="L84" s="304"/>
      <c r="M84" s="197" t="s">
        <v>5</v>
      </c>
      <c r="N84" s="218"/>
      <c r="O84" s="218"/>
      <c r="P84" s="218"/>
      <c r="Q84" s="291"/>
      <c r="R84" s="291"/>
      <c r="S84" s="291" t="s">
        <v>48</v>
      </c>
      <c r="T84" s="130"/>
      <c r="U84" s="218" t="s">
        <v>6</v>
      </c>
      <c r="V84" s="304"/>
      <c r="W84" s="36"/>
      <c r="X84" s="41"/>
      <c r="Y84" s="218" t="s">
        <v>5</v>
      </c>
      <c r="Z84" s="291"/>
      <c r="AA84" s="291"/>
      <c r="AB84" s="291"/>
      <c r="AC84" s="218" t="s">
        <v>6</v>
      </c>
      <c r="AD84" s="218"/>
      <c r="AE84" s="41"/>
      <c r="AF84" s="195" t="s">
        <v>5</v>
      </c>
      <c r="AG84" s="196"/>
      <c r="AH84" s="197"/>
      <c r="AI84" s="316" t="s">
        <v>6</v>
      </c>
      <c r="AJ84" s="317"/>
      <c r="AK84" s="318"/>
      <c r="AL84" s="121"/>
      <c r="AM84" s="122"/>
      <c r="AN84" s="43"/>
      <c r="AS84" s="2"/>
      <c r="AT84" s="2"/>
    </row>
    <row r="85" spans="2:46" s="9" customFormat="1" ht="35.25" customHeight="1" thickBot="1" x14ac:dyDescent="0.25">
      <c r="B85" s="10"/>
      <c r="C85" s="177" t="s">
        <v>45</v>
      </c>
      <c r="D85" s="177"/>
      <c r="E85" s="55"/>
      <c r="F85" s="312">
        <f>M85+Y85</f>
        <v>0</v>
      </c>
      <c r="G85" s="313"/>
      <c r="H85" s="313"/>
      <c r="I85" s="314"/>
      <c r="J85" s="314"/>
      <c r="K85" s="314"/>
      <c r="L85" s="315"/>
      <c r="M85" s="302">
        <f>AE75</f>
        <v>0</v>
      </c>
      <c r="N85" s="303"/>
      <c r="O85" s="303"/>
      <c r="P85" s="303"/>
      <c r="Q85" s="303"/>
      <c r="R85" s="303"/>
      <c r="S85" s="303" t="e">
        <f>#REF!</f>
        <v>#REF!</v>
      </c>
      <c r="T85" s="131"/>
      <c r="U85" s="305"/>
      <c r="V85" s="306"/>
      <c r="W85" s="41"/>
      <c r="X85" s="41"/>
      <c r="Y85" s="191">
        <f>AD75</f>
        <v>0</v>
      </c>
      <c r="Z85" s="192"/>
      <c r="AA85" s="192"/>
      <c r="AB85" s="193"/>
      <c r="AC85" s="292"/>
      <c r="AD85" s="293"/>
      <c r="AE85" s="129"/>
      <c r="AF85" s="319">
        <f>Y85*(1+$C$84)</f>
        <v>0</v>
      </c>
      <c r="AG85" s="320"/>
      <c r="AH85" s="302"/>
      <c r="AI85" s="321"/>
      <c r="AJ85" s="322"/>
      <c r="AK85" s="322"/>
      <c r="AL85" s="207"/>
      <c r="AM85" s="208"/>
      <c r="AN85" s="32"/>
    </row>
    <row r="86" spans="2:46" s="9" customFormat="1" ht="29.25" customHeight="1" x14ac:dyDescent="0.3">
      <c r="B86" s="10"/>
      <c r="C86" s="34"/>
      <c r="D86" s="34"/>
      <c r="E86" s="34"/>
      <c r="F86" s="34"/>
      <c r="G86" s="34"/>
      <c r="H86" s="34"/>
      <c r="I86" s="33"/>
      <c r="J86" s="33"/>
      <c r="K86" s="33"/>
      <c r="L86" s="33"/>
      <c r="M86" s="33"/>
      <c r="N86" s="33"/>
      <c r="O86" s="33"/>
      <c r="P86" s="33"/>
      <c r="Q86" s="31"/>
      <c r="R86" s="2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0"/>
      <c r="AJ86" s="32"/>
      <c r="AK86" s="32"/>
      <c r="AL86" s="32"/>
      <c r="AM86" s="32"/>
      <c r="AN86" s="32"/>
    </row>
    <row r="87" spans="2:46" s="9" customFormat="1" ht="29.25" customHeight="1" x14ac:dyDescent="0.3">
      <c r="B87" s="10"/>
      <c r="C87" s="34"/>
      <c r="D87" s="34"/>
      <c r="E87" s="34"/>
      <c r="F87" s="34"/>
      <c r="G87" s="34"/>
      <c r="H87" s="34"/>
      <c r="I87" s="33"/>
      <c r="J87" s="33"/>
      <c r="K87" s="33"/>
      <c r="L87" s="33"/>
      <c r="M87" s="33"/>
      <c r="N87" s="33"/>
      <c r="O87" s="33"/>
      <c r="P87" s="33"/>
      <c r="Q87" s="31"/>
      <c r="R87" s="2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0"/>
      <c r="AJ87" s="32"/>
      <c r="AK87" s="32"/>
      <c r="AL87" s="32"/>
      <c r="AM87" s="32"/>
      <c r="AN87" s="32"/>
    </row>
    <row r="88" spans="2:46" s="9" customFormat="1" ht="29.25" customHeight="1" x14ac:dyDescent="0.2">
      <c r="B88" s="10"/>
      <c r="C88" s="49"/>
      <c r="D88" s="49"/>
      <c r="E88" s="49"/>
      <c r="F88" s="49"/>
      <c r="G88" s="49"/>
      <c r="H88" s="164" t="s">
        <v>84</v>
      </c>
      <c r="I88" s="165"/>
      <c r="J88" s="165"/>
      <c r="K88" s="165"/>
      <c r="L88" s="166"/>
      <c r="M88" s="178" t="s">
        <v>7</v>
      </c>
      <c r="N88" s="178"/>
      <c r="O88" s="47" t="s">
        <v>83</v>
      </c>
      <c r="P88" s="47"/>
      <c r="Q88" s="47"/>
      <c r="R88" s="47"/>
      <c r="S88" s="47"/>
      <c r="T88" s="47"/>
      <c r="U88" s="178" t="s">
        <v>85</v>
      </c>
      <c r="V88" s="178"/>
      <c r="W88" s="178"/>
      <c r="X88" s="178" t="s">
        <v>86</v>
      </c>
      <c r="Y88" s="178"/>
      <c r="Z88" s="178"/>
      <c r="AA88" s="178"/>
      <c r="AB88" s="178"/>
      <c r="AC88" s="178" t="s">
        <v>87</v>
      </c>
      <c r="AD88" s="178"/>
      <c r="AE88" s="178"/>
      <c r="AF88" s="209" t="s">
        <v>0</v>
      </c>
      <c r="AG88" s="210"/>
      <c r="AH88" s="211"/>
      <c r="AI88" s="48"/>
      <c r="AJ88" s="48"/>
      <c r="AK88" s="48"/>
      <c r="AL88" s="48"/>
      <c r="AM88" s="48"/>
      <c r="AN88" s="46"/>
    </row>
    <row r="89" spans="2:46" s="9" customFormat="1" ht="28.5" customHeight="1" x14ac:dyDescent="0.2">
      <c r="B89" s="10"/>
      <c r="C89" s="49"/>
      <c r="D89" s="49"/>
      <c r="E89" s="49"/>
      <c r="F89" s="49"/>
      <c r="G89" s="49"/>
      <c r="H89" s="164" t="s">
        <v>79</v>
      </c>
      <c r="I89" s="165"/>
      <c r="J89" s="165"/>
      <c r="K89" s="165"/>
      <c r="L89" s="166"/>
      <c r="M89" s="204"/>
      <c r="N89" s="206"/>
      <c r="O89" s="153"/>
      <c r="P89" s="153"/>
      <c r="Q89" s="153"/>
      <c r="R89" s="153"/>
      <c r="S89" s="153"/>
      <c r="T89" s="153"/>
      <c r="U89" s="179"/>
      <c r="V89" s="179"/>
      <c r="W89" s="179"/>
      <c r="X89" s="299"/>
      <c r="Y89" s="300"/>
      <c r="Z89" s="300"/>
      <c r="AA89" s="300"/>
      <c r="AB89" s="301"/>
      <c r="AC89" s="204"/>
      <c r="AD89" s="205"/>
      <c r="AE89" s="206"/>
      <c r="AF89" s="185"/>
      <c r="AG89" s="186"/>
      <c r="AH89" s="187"/>
      <c r="AI89" s="48"/>
      <c r="AJ89" s="48"/>
      <c r="AK89" s="48"/>
      <c r="AL89" s="48"/>
      <c r="AM89" s="48"/>
      <c r="AN89" s="38"/>
    </row>
    <row r="90" spans="2:46" s="9" customFormat="1" ht="24.75" customHeight="1" x14ac:dyDescent="0.2">
      <c r="B90" s="10"/>
      <c r="C90" s="49"/>
      <c r="D90" s="49"/>
      <c r="E90" s="49"/>
      <c r="F90" s="49"/>
      <c r="G90" s="49"/>
      <c r="H90" s="164" t="s">
        <v>49</v>
      </c>
      <c r="I90" s="165"/>
      <c r="J90" s="165"/>
      <c r="K90" s="165"/>
      <c r="L90" s="166"/>
      <c r="M90" s="204"/>
      <c r="N90" s="206"/>
      <c r="O90" s="134"/>
      <c r="P90" s="134"/>
      <c r="Q90" s="134"/>
      <c r="R90" s="134"/>
      <c r="S90" s="134"/>
      <c r="T90" s="134"/>
      <c r="U90" s="179"/>
      <c r="V90" s="179"/>
      <c r="W90" s="179"/>
      <c r="X90" s="179"/>
      <c r="Y90" s="179"/>
      <c r="Z90" s="179"/>
      <c r="AA90" s="179"/>
      <c r="AB90" s="179"/>
      <c r="AC90" s="204"/>
      <c r="AD90" s="205"/>
      <c r="AE90" s="206"/>
      <c r="AF90" s="185"/>
      <c r="AG90" s="186"/>
      <c r="AH90" s="187"/>
      <c r="AI90" s="48"/>
      <c r="AJ90" s="48"/>
      <c r="AK90" s="48"/>
      <c r="AL90" s="48"/>
      <c r="AM90" s="48"/>
      <c r="AN90" s="38"/>
    </row>
    <row r="91" spans="2:46" s="9" customFormat="1" ht="21.75" customHeight="1" x14ac:dyDescent="0.2">
      <c r="B91" s="10"/>
      <c r="C91" s="49"/>
      <c r="D91" s="49"/>
      <c r="E91" s="49"/>
      <c r="F91" s="49"/>
      <c r="G91" s="49"/>
      <c r="H91" s="164" t="s">
        <v>80</v>
      </c>
      <c r="I91" s="165"/>
      <c r="J91" s="165"/>
      <c r="K91" s="165"/>
      <c r="L91" s="166"/>
      <c r="M91" s="204"/>
      <c r="N91" s="206"/>
      <c r="O91" s="153"/>
      <c r="P91" s="153"/>
      <c r="Q91" s="153"/>
      <c r="R91" s="153"/>
      <c r="S91" s="153"/>
      <c r="T91" s="153"/>
      <c r="U91" s="179"/>
      <c r="V91" s="179"/>
      <c r="W91" s="179"/>
      <c r="X91" s="179"/>
      <c r="Y91" s="179"/>
      <c r="Z91" s="179"/>
      <c r="AA91" s="179"/>
      <c r="AB91" s="179"/>
      <c r="AC91" s="204"/>
      <c r="AD91" s="205"/>
      <c r="AE91" s="206"/>
      <c r="AF91" s="185"/>
      <c r="AG91" s="186"/>
      <c r="AH91" s="187"/>
      <c r="AI91" s="48"/>
      <c r="AJ91" s="48"/>
      <c r="AK91" s="48"/>
      <c r="AL91" s="48"/>
      <c r="AM91" s="48"/>
      <c r="AN91" s="38"/>
    </row>
    <row r="92" spans="2:46" s="9" customFormat="1" ht="29.25" customHeight="1" thickBot="1" x14ac:dyDescent="0.2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49"/>
      <c r="AB92" s="49"/>
      <c r="AC92" s="49"/>
      <c r="AD92" s="38"/>
      <c r="AE92" s="38"/>
      <c r="AF92" s="48"/>
      <c r="AG92" s="48"/>
      <c r="AH92" s="48"/>
      <c r="AI92" s="48"/>
      <c r="AJ92" s="48"/>
      <c r="AK92" s="48"/>
      <c r="AL92" s="48"/>
      <c r="AM92" s="48"/>
      <c r="AN92" s="38"/>
    </row>
    <row r="93" spans="2:46" s="9" customFormat="1" ht="7.5" customHeight="1" thickBot="1" x14ac:dyDescent="0.2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49"/>
      <c r="AB93" s="49"/>
      <c r="AC93" s="49"/>
      <c r="AD93" s="38"/>
      <c r="AE93" s="261" t="s">
        <v>89</v>
      </c>
      <c r="AF93" s="262"/>
      <c r="AG93" s="262"/>
      <c r="AH93" s="262"/>
      <c r="AI93" s="262"/>
      <c r="AJ93" s="263"/>
      <c r="AK93" s="48"/>
      <c r="AL93" s="48"/>
      <c r="AM93" s="48"/>
      <c r="AN93" s="38"/>
    </row>
    <row r="94" spans="2:46" s="9" customFormat="1" ht="29.25" customHeight="1" x14ac:dyDescent="0.2">
      <c r="B94" s="10"/>
      <c r="C94" s="270" t="s">
        <v>88</v>
      </c>
      <c r="D94" s="271"/>
      <c r="E94" s="272"/>
      <c r="F94" s="49"/>
      <c r="G94" s="49"/>
      <c r="H94" s="274"/>
      <c r="I94" s="270" t="s">
        <v>9</v>
      </c>
      <c r="J94" s="271"/>
      <c r="K94" s="271"/>
      <c r="L94" s="271"/>
      <c r="M94" s="271"/>
      <c r="N94" s="272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49"/>
      <c r="AB94" s="49"/>
      <c r="AC94" s="49"/>
      <c r="AD94" s="38"/>
      <c r="AE94" s="264"/>
      <c r="AF94" s="265"/>
      <c r="AG94" s="265"/>
      <c r="AH94" s="265"/>
      <c r="AI94" s="265"/>
      <c r="AJ94" s="266"/>
      <c r="AK94" s="48"/>
      <c r="AL94" s="48"/>
      <c r="AM94" s="48"/>
      <c r="AN94" s="38"/>
    </row>
    <row r="95" spans="2:46" s="9" customFormat="1" ht="29.25" customHeight="1" x14ac:dyDescent="0.2">
      <c r="B95" s="10"/>
      <c r="C95" s="273"/>
      <c r="D95" s="274"/>
      <c r="E95" s="275"/>
      <c r="F95" s="49"/>
      <c r="G95" s="49"/>
      <c r="H95" s="274"/>
      <c r="I95" s="273"/>
      <c r="J95" s="274"/>
      <c r="K95" s="274"/>
      <c r="L95" s="274"/>
      <c r="M95" s="274"/>
      <c r="N95" s="275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49"/>
      <c r="AB95" s="49"/>
      <c r="AC95" s="49"/>
      <c r="AD95" s="38"/>
      <c r="AE95" s="264"/>
      <c r="AF95" s="265"/>
      <c r="AG95" s="265"/>
      <c r="AH95" s="265"/>
      <c r="AI95" s="265"/>
      <c r="AJ95" s="266"/>
      <c r="AK95" s="48"/>
      <c r="AL95" s="48"/>
      <c r="AM95" s="48"/>
      <c r="AN95" s="38"/>
    </row>
    <row r="96" spans="2:46" s="9" customFormat="1" ht="29.25" customHeight="1" x14ac:dyDescent="0.2">
      <c r="B96" s="10"/>
      <c r="C96" s="273"/>
      <c r="D96" s="274"/>
      <c r="E96" s="275"/>
      <c r="F96" s="49"/>
      <c r="G96" s="49"/>
      <c r="H96" s="274"/>
      <c r="I96" s="273"/>
      <c r="J96" s="274"/>
      <c r="K96" s="274"/>
      <c r="L96" s="274"/>
      <c r="M96" s="274"/>
      <c r="N96" s="275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49"/>
      <c r="AB96" s="49"/>
      <c r="AC96" s="49"/>
      <c r="AD96" s="38"/>
      <c r="AE96" s="264"/>
      <c r="AF96" s="265"/>
      <c r="AG96" s="265"/>
      <c r="AH96" s="265"/>
      <c r="AI96" s="265"/>
      <c r="AJ96" s="266"/>
      <c r="AK96" s="48"/>
      <c r="AL96" s="48"/>
      <c r="AM96" s="48"/>
      <c r="AN96" s="38"/>
    </row>
    <row r="97" spans="2:46" s="9" customFormat="1" ht="29.25" customHeight="1" x14ac:dyDescent="0.2">
      <c r="B97" s="10"/>
      <c r="C97" s="273"/>
      <c r="D97" s="274"/>
      <c r="E97" s="275"/>
      <c r="F97" s="49"/>
      <c r="G97" s="49"/>
      <c r="H97" s="274"/>
      <c r="I97" s="273"/>
      <c r="J97" s="274"/>
      <c r="K97" s="274"/>
      <c r="L97" s="274"/>
      <c r="M97" s="274"/>
      <c r="N97" s="275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49"/>
      <c r="AB97" s="49"/>
      <c r="AC97" s="49"/>
      <c r="AD97" s="38"/>
      <c r="AE97" s="264"/>
      <c r="AF97" s="265"/>
      <c r="AG97" s="265"/>
      <c r="AH97" s="265"/>
      <c r="AI97" s="265"/>
      <c r="AJ97" s="266"/>
      <c r="AK97" s="48"/>
      <c r="AL97" s="48"/>
      <c r="AM97" s="48"/>
      <c r="AN97" s="38"/>
    </row>
    <row r="98" spans="2:46" s="9" customFormat="1" ht="7.5" customHeight="1" x14ac:dyDescent="0.2">
      <c r="B98" s="10"/>
      <c r="C98" s="273"/>
      <c r="D98" s="274"/>
      <c r="E98" s="275"/>
      <c r="F98" s="49"/>
      <c r="G98" s="49"/>
      <c r="H98" s="274"/>
      <c r="I98" s="273"/>
      <c r="J98" s="274"/>
      <c r="K98" s="274"/>
      <c r="L98" s="274"/>
      <c r="M98" s="274"/>
      <c r="N98" s="275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49"/>
      <c r="AB98" s="49"/>
      <c r="AC98" s="49"/>
      <c r="AD98" s="38"/>
      <c r="AE98" s="264"/>
      <c r="AF98" s="265"/>
      <c r="AG98" s="265"/>
      <c r="AH98" s="265"/>
      <c r="AI98" s="265"/>
      <c r="AJ98" s="266"/>
      <c r="AK98" s="48"/>
      <c r="AL98" s="48"/>
      <c r="AM98" s="48"/>
      <c r="AN98" s="38"/>
    </row>
    <row r="99" spans="2:46" ht="15" customHeight="1" thickBot="1" x14ac:dyDescent="0.25">
      <c r="B99" s="2"/>
      <c r="C99" s="276"/>
      <c r="D99" s="277"/>
      <c r="E99" s="278"/>
      <c r="F99" s="2"/>
      <c r="G99" s="2"/>
      <c r="H99" s="2"/>
      <c r="I99" s="276"/>
      <c r="J99" s="277"/>
      <c r="K99" s="277"/>
      <c r="L99" s="277"/>
      <c r="M99" s="277"/>
      <c r="N99" s="27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67"/>
      <c r="AF99" s="268"/>
      <c r="AG99" s="268"/>
      <c r="AH99" s="268"/>
      <c r="AI99" s="268"/>
      <c r="AJ99" s="269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 ht="15" customHeight="1" x14ac:dyDescent="0.2">
      <c r="B100" s="2"/>
      <c r="C100" s="151"/>
      <c r="D100" s="151"/>
      <c r="E100" s="151"/>
      <c r="F100" s="2"/>
      <c r="G100" s="2"/>
      <c r="H100" s="2"/>
      <c r="I100" s="151"/>
      <c r="J100" s="151"/>
      <c r="K100" s="151"/>
      <c r="L100" s="151"/>
      <c r="M100" s="151"/>
      <c r="N100" s="15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50"/>
      <c r="AF100" s="150"/>
      <c r="AG100" s="150"/>
      <c r="AH100" s="150"/>
      <c r="AI100" s="150"/>
      <c r="AJ100" s="150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 ht="11.25" customHeight="1" x14ac:dyDescent="0.2">
      <c r="B101" s="2"/>
      <c r="C101" s="49"/>
      <c r="D101" s="49"/>
      <c r="E101" s="49"/>
      <c r="F101" s="2"/>
      <c r="G101" s="2"/>
      <c r="H101" s="2"/>
      <c r="I101" s="49"/>
      <c r="J101" s="49"/>
      <c r="K101" s="49"/>
      <c r="L101" s="49"/>
      <c r="M101" s="49"/>
      <c r="N101" s="49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58"/>
      <c r="AF101" s="58"/>
      <c r="AG101" s="58"/>
      <c r="AH101" s="58"/>
      <c r="AI101" s="58"/>
      <c r="AJ101" s="58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21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</row>
    <row r="103" spans="2:46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21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</row>
    <row r="104" spans="2:46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21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</row>
    <row r="109" spans="2:46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21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</row>
    <row r="110" spans="2:46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21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</row>
    <row r="111" spans="2:46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21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</row>
    <row r="112" spans="2:46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21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</row>
    <row r="305" spans="37:40" x14ac:dyDescent="0.2">
      <c r="AK305" s="2"/>
      <c r="AL305" s="2"/>
      <c r="AM305" s="2"/>
      <c r="AN305" s="2"/>
    </row>
    <row r="307" spans="37:40" x14ac:dyDescent="0.2">
      <c r="AK307" s="2"/>
      <c r="AL307" s="2"/>
      <c r="AM307" s="2"/>
    </row>
    <row r="308" spans="37:40" x14ac:dyDescent="0.2">
      <c r="AK308" s="2"/>
      <c r="AL308" s="2"/>
      <c r="AM308" s="2"/>
    </row>
    <row r="309" spans="37:40" x14ac:dyDescent="0.2">
      <c r="AK309" s="2"/>
      <c r="AL309" s="2"/>
      <c r="AM309" s="2"/>
    </row>
    <row r="310" spans="37:40" x14ac:dyDescent="0.2">
      <c r="AK310" s="9"/>
      <c r="AL310" s="9"/>
      <c r="AM310" s="9"/>
      <c r="AN310" s="9"/>
    </row>
    <row r="311" spans="37:40" ht="15.75" x14ac:dyDescent="0.2">
      <c r="AK311" s="9"/>
      <c r="AL311" s="9"/>
      <c r="AM311" s="9"/>
      <c r="AN311" s="14"/>
    </row>
    <row r="312" spans="37:40" ht="15.75" x14ac:dyDescent="0.2">
      <c r="AK312" s="9"/>
      <c r="AL312" s="9"/>
      <c r="AM312" s="9"/>
      <c r="AN312" s="15"/>
    </row>
    <row r="313" spans="37:40" x14ac:dyDescent="0.2">
      <c r="AK313" s="9"/>
      <c r="AL313" s="9"/>
      <c r="AM313" s="9"/>
      <c r="AN313" s="9"/>
    </row>
    <row r="314" spans="37:40" x14ac:dyDescent="0.2">
      <c r="AK314" s="9"/>
      <c r="AL314" s="9"/>
      <c r="AM314" s="9"/>
      <c r="AN314" s="9"/>
    </row>
    <row r="315" spans="37:40" x14ac:dyDescent="0.2">
      <c r="AK315" s="9"/>
      <c r="AL315" s="9"/>
      <c r="AM315" s="9"/>
      <c r="AN315" s="9"/>
    </row>
    <row r="316" spans="37:40" x14ac:dyDescent="0.2">
      <c r="AK316" s="9"/>
      <c r="AL316" s="9"/>
      <c r="AM316" s="9"/>
      <c r="AN316" s="9"/>
    </row>
    <row r="317" spans="37:40" x14ac:dyDescent="0.2">
      <c r="AK317" s="9"/>
      <c r="AL317" s="9"/>
      <c r="AM317" s="9"/>
      <c r="AN317" s="9"/>
    </row>
    <row r="318" spans="37:40" x14ac:dyDescent="0.2">
      <c r="AK318" s="9"/>
      <c r="AL318" s="9"/>
      <c r="AM318" s="9"/>
      <c r="AN318" s="9"/>
    </row>
    <row r="319" spans="37:40" x14ac:dyDescent="0.2">
      <c r="AK319" s="9"/>
      <c r="AL319" s="9"/>
      <c r="AM319" s="9"/>
      <c r="AN319" s="9"/>
    </row>
    <row r="320" spans="37:40" x14ac:dyDescent="0.2">
      <c r="AK320" s="9"/>
      <c r="AL320" s="9"/>
      <c r="AM320" s="9"/>
      <c r="AN320" s="9"/>
    </row>
    <row r="321" spans="37:40" x14ac:dyDescent="0.2">
      <c r="AK321" s="9"/>
      <c r="AL321" s="9"/>
      <c r="AM321" s="9"/>
      <c r="AN321" s="9"/>
    </row>
    <row r="322" spans="37:40" x14ac:dyDescent="0.2">
      <c r="AK322" s="9"/>
      <c r="AL322" s="9"/>
      <c r="AM322" s="9"/>
      <c r="AN322" s="9"/>
    </row>
  </sheetData>
  <sheetProtection password="9F7E" sheet="1" objects="1" scenarios="1" selectLockedCells="1"/>
  <dataConsolidate/>
  <customSheetViews>
    <customSheetView guid="{185EE8D7-C609-4CF4-B853-CF0D00460D6D}" showPageBreaks="1" printArea="1" hiddenColumns="1" showRuler="0" topLeftCell="A116">
      <selection sqref="A1:CD128"/>
      <rowBreaks count="1" manualBreakCount="1">
        <brk id="61" max="81" man="1"/>
      </rowBreaks>
      <pageMargins left="0.39370078740157483" right="0.19685039370078741" top="0.15748031496062992" bottom="0.19685039370078741" header="0.15748031496062992" footer="0.19685039370078741"/>
      <printOptions horizontalCentered="1" verticalCentered="1"/>
      <pageSetup paperSize="9" scale="77" fitToHeight="2" orientation="landscape" r:id="rId1"/>
      <headerFooter alignWithMargins="0"/>
    </customSheetView>
  </customSheetViews>
  <mergeCells count="253">
    <mergeCell ref="D74:E74"/>
    <mergeCell ref="F66:L66"/>
    <mergeCell ref="F67:L67"/>
    <mergeCell ref="F68:L68"/>
    <mergeCell ref="F69:L69"/>
    <mergeCell ref="F70:L70"/>
    <mergeCell ref="F71:L71"/>
    <mergeCell ref="F72:L72"/>
    <mergeCell ref="F73:L73"/>
    <mergeCell ref="D71:E71"/>
    <mergeCell ref="D72:E72"/>
    <mergeCell ref="D67:E67"/>
    <mergeCell ref="D68:E68"/>
    <mergeCell ref="AL71:AN71"/>
    <mergeCell ref="X66:AA66"/>
    <mergeCell ref="X67:AA67"/>
    <mergeCell ref="F62:L64"/>
    <mergeCell ref="D62:E64"/>
    <mergeCell ref="D66:E66"/>
    <mergeCell ref="N66:U66"/>
    <mergeCell ref="N67:U67"/>
    <mergeCell ref="D73:E73"/>
    <mergeCell ref="N71:U71"/>
    <mergeCell ref="N72:U72"/>
    <mergeCell ref="N73:U73"/>
    <mergeCell ref="M62:M64"/>
    <mergeCell ref="F65:L65"/>
    <mergeCell ref="D65:E65"/>
    <mergeCell ref="V68:W68"/>
    <mergeCell ref="X71:AA71"/>
    <mergeCell ref="V72:W72"/>
    <mergeCell ref="AF73:AG73"/>
    <mergeCell ref="AH73:AJ73"/>
    <mergeCell ref="AF71:AG71"/>
    <mergeCell ref="AH71:AJ71"/>
    <mergeCell ref="AF72:AG72"/>
    <mergeCell ref="AH72:AJ72"/>
    <mergeCell ref="AF64:AG64"/>
    <mergeCell ref="AH64:AJ64"/>
    <mergeCell ref="AF65:AG65"/>
    <mergeCell ref="AH65:AJ65"/>
    <mergeCell ref="AH66:AJ66"/>
    <mergeCell ref="AF67:AG67"/>
    <mergeCell ref="AF66:AG66"/>
    <mergeCell ref="AH67:AJ67"/>
    <mergeCell ref="AF68:AG68"/>
    <mergeCell ref="AH68:AJ68"/>
    <mergeCell ref="C4:L4"/>
    <mergeCell ref="E5:S5"/>
    <mergeCell ref="S34:AF34"/>
    <mergeCell ref="S35:AF35"/>
    <mergeCell ref="S42:AL42"/>
    <mergeCell ref="S27:AF27"/>
    <mergeCell ref="AG27:AL27"/>
    <mergeCell ref="AG34:AL34"/>
    <mergeCell ref="H39:I39"/>
    <mergeCell ref="H35:I35"/>
    <mergeCell ref="H37:I37"/>
    <mergeCell ref="H27:I27"/>
    <mergeCell ref="D27:F27"/>
    <mergeCell ref="AG37:AL37"/>
    <mergeCell ref="D25:F25"/>
    <mergeCell ref="AH4:AN5"/>
    <mergeCell ref="D29:F29"/>
    <mergeCell ref="D32:F32"/>
    <mergeCell ref="AG35:AL35"/>
    <mergeCell ref="C6:F6"/>
    <mergeCell ref="D8:F8"/>
    <mergeCell ref="D11:F11"/>
    <mergeCell ref="D13:F13"/>
    <mergeCell ref="D15:F15"/>
    <mergeCell ref="AB1:AF1"/>
    <mergeCell ref="AD62:AE62"/>
    <mergeCell ref="AD63:AD64"/>
    <mergeCell ref="AE63:AE64"/>
    <mergeCell ref="AB66:AC66"/>
    <mergeCell ref="AB67:AC67"/>
    <mergeCell ref="AB68:AC68"/>
    <mergeCell ref="AB69:AC69"/>
    <mergeCell ref="AB70:AC70"/>
    <mergeCell ref="C56:AL56"/>
    <mergeCell ref="W58:Y58"/>
    <mergeCell ref="Z58:AF58"/>
    <mergeCell ref="AI46:AJ46"/>
    <mergeCell ref="C62:C64"/>
    <mergeCell ref="AF70:AG70"/>
    <mergeCell ref="AH70:AJ70"/>
    <mergeCell ref="N70:U70"/>
    <mergeCell ref="D69:E69"/>
    <mergeCell ref="D70:E70"/>
    <mergeCell ref="C2:K2"/>
    <mergeCell ref="D46:F46"/>
    <mergeCell ref="D50:F50"/>
    <mergeCell ref="D53:F53"/>
    <mergeCell ref="C44:N44"/>
    <mergeCell ref="AL75:AN75"/>
    <mergeCell ref="AF74:AG74"/>
    <mergeCell ref="AH74:AJ74"/>
    <mergeCell ref="AL74:AN74"/>
    <mergeCell ref="AB74:AC74"/>
    <mergeCell ref="AL76:AN76"/>
    <mergeCell ref="X75:AA75"/>
    <mergeCell ref="F85:H85"/>
    <mergeCell ref="I85:L85"/>
    <mergeCell ref="AI84:AK84"/>
    <mergeCell ref="AF85:AH85"/>
    <mergeCell ref="AI85:AK85"/>
    <mergeCell ref="F74:L74"/>
    <mergeCell ref="F82:L82"/>
    <mergeCell ref="AB75:AC75"/>
    <mergeCell ref="X74:AA74"/>
    <mergeCell ref="V74:W74"/>
    <mergeCell ref="N74:U74"/>
    <mergeCell ref="AE93:AJ99"/>
    <mergeCell ref="I94:N99"/>
    <mergeCell ref="B77:AJ77"/>
    <mergeCell ref="B75:W75"/>
    <mergeCell ref="M82:V82"/>
    <mergeCell ref="M83:V83"/>
    <mergeCell ref="Y83:AD83"/>
    <mergeCell ref="Y84:AB84"/>
    <mergeCell ref="AC84:AD84"/>
    <mergeCell ref="AC85:AD85"/>
    <mergeCell ref="C84:D84"/>
    <mergeCell ref="AF75:AG75"/>
    <mergeCell ref="AH75:AJ75"/>
    <mergeCell ref="M91:N91"/>
    <mergeCell ref="X89:AB89"/>
    <mergeCell ref="C94:E99"/>
    <mergeCell ref="H94:H98"/>
    <mergeCell ref="X91:AB91"/>
    <mergeCell ref="Q84:S84"/>
    <mergeCell ref="M85:S85"/>
    <mergeCell ref="U84:V84"/>
    <mergeCell ref="U85:V85"/>
    <mergeCell ref="F84:H84"/>
    <mergeCell ref="I84:L84"/>
    <mergeCell ref="S50:AL50"/>
    <mergeCell ref="J53:L53"/>
    <mergeCell ref="AM46:AN46"/>
    <mergeCell ref="AM53:AN53"/>
    <mergeCell ref="B61:AA61"/>
    <mergeCell ref="H46:I46"/>
    <mergeCell ref="K58:N58"/>
    <mergeCell ref="D58:F58"/>
    <mergeCell ref="AL61:AN61"/>
    <mergeCell ref="G58:H58"/>
    <mergeCell ref="AK46:AL46"/>
    <mergeCell ref="AL73:AN73"/>
    <mergeCell ref="V65:W65"/>
    <mergeCell ref="AL65:AN65"/>
    <mergeCell ref="AL68:AN68"/>
    <mergeCell ref="AL69:AN69"/>
    <mergeCell ref="AL70:AN70"/>
    <mergeCell ref="X73:AA73"/>
    <mergeCell ref="V66:W66"/>
    <mergeCell ref="V67:W67"/>
    <mergeCell ref="AL72:AN72"/>
    <mergeCell ref="AB71:AC71"/>
    <mergeCell ref="AB72:AC72"/>
    <mergeCell ref="AB73:AC73"/>
    <mergeCell ref="X68:AA68"/>
    <mergeCell ref="X69:AA69"/>
    <mergeCell ref="X70:AA70"/>
    <mergeCell ref="X65:AA65"/>
    <mergeCell ref="AL67:AN67"/>
    <mergeCell ref="AF69:AG69"/>
    <mergeCell ref="AH69:AJ69"/>
    <mergeCell ref="V69:W69"/>
    <mergeCell ref="V73:W73"/>
    <mergeCell ref="V71:W71"/>
    <mergeCell ref="V70:W70"/>
    <mergeCell ref="AC90:AE90"/>
    <mergeCell ref="H15:I15"/>
    <mergeCell ref="H13:I13"/>
    <mergeCell ref="AB65:AC65"/>
    <mergeCell ref="AC89:AE89"/>
    <mergeCell ref="AF90:AH90"/>
    <mergeCell ref="H88:L88"/>
    <mergeCell ref="B62:B64"/>
    <mergeCell ref="H50:I50"/>
    <mergeCell ref="H53:I53"/>
    <mergeCell ref="X72:AA72"/>
    <mergeCell ref="AG53:AL53"/>
    <mergeCell ref="AG58:AL58"/>
    <mergeCell ref="AL64:AN64"/>
    <mergeCell ref="AM50:AN50"/>
    <mergeCell ref="AL62:AN63"/>
    <mergeCell ref="AB61:AE61"/>
    <mergeCell ref="I58:J58"/>
    <mergeCell ref="V62:W64"/>
    <mergeCell ref="N65:U65"/>
    <mergeCell ref="N68:U68"/>
    <mergeCell ref="N69:U69"/>
    <mergeCell ref="N62:U64"/>
    <mergeCell ref="X62:AA64"/>
    <mergeCell ref="C83:D83"/>
    <mergeCell ref="Y82:AK82"/>
    <mergeCell ref="M53:N53"/>
    <mergeCell ref="AB62:AC64"/>
    <mergeCell ref="AF91:AH91"/>
    <mergeCell ref="H11:I11"/>
    <mergeCell ref="H91:L91"/>
    <mergeCell ref="AC91:AE91"/>
    <mergeCell ref="U88:W88"/>
    <mergeCell ref="U89:W89"/>
    <mergeCell ref="U90:W90"/>
    <mergeCell ref="U91:W91"/>
    <mergeCell ref="S39:AF39"/>
    <mergeCell ref="AG39:AL39"/>
    <mergeCell ref="AL85:AM85"/>
    <mergeCell ref="AF88:AH88"/>
    <mergeCell ref="M88:N88"/>
    <mergeCell ref="M89:N89"/>
    <mergeCell ref="M90:N90"/>
    <mergeCell ref="AF84:AH84"/>
    <mergeCell ref="I79:AJ79"/>
    <mergeCell ref="AF83:AK83"/>
    <mergeCell ref="F83:L83"/>
    <mergeCell ref="M84:P84"/>
    <mergeCell ref="D42:F42"/>
    <mergeCell ref="H29:I29"/>
    <mergeCell ref="H32:I32"/>
    <mergeCell ref="D37:F37"/>
    <mergeCell ref="D39:F39"/>
    <mergeCell ref="H8:I8"/>
    <mergeCell ref="H89:L89"/>
    <mergeCell ref="H90:L90"/>
    <mergeCell ref="AA25:AF25"/>
    <mergeCell ref="S37:AF37"/>
    <mergeCell ref="S32:AF32"/>
    <mergeCell ref="D34:R34"/>
    <mergeCell ref="AF61:AJ63"/>
    <mergeCell ref="C85:D85"/>
    <mergeCell ref="AC88:AE88"/>
    <mergeCell ref="X88:AB88"/>
    <mergeCell ref="X90:AB90"/>
    <mergeCell ref="AG32:AL32"/>
    <mergeCell ref="S53:AA53"/>
    <mergeCell ref="S46:AH46"/>
    <mergeCell ref="AF89:AH89"/>
    <mergeCell ref="C79:H79"/>
    <mergeCell ref="Y85:AB85"/>
    <mergeCell ref="C82:D82"/>
    <mergeCell ref="L25:N25"/>
    <mergeCell ref="U25:W25"/>
    <mergeCell ref="D17:F17"/>
    <mergeCell ref="D19:F19"/>
    <mergeCell ref="D21:F21"/>
    <mergeCell ref="H21:I21"/>
    <mergeCell ref="H19:I19"/>
    <mergeCell ref="H17:I17"/>
    <mergeCell ref="D35:F35"/>
  </mergeCells>
  <phoneticPr fontId="8" type="noConversion"/>
  <conditionalFormatting sqref="S42:AL42">
    <cfRule type="containsText" dxfId="0" priority="60" stopIfTrue="1" operator="containsText" text="יש">
      <formula>NOT(ISERROR(SEARCH("יש",S42)))</formula>
    </cfRule>
  </conditionalFormatting>
  <printOptions horizontalCentered="1" verticalCentered="1"/>
  <pageMargins left="0" right="0" top="7.874015748031496E-2" bottom="7.874015748031496E-2" header="0.15748031496062992" footer="7.874015748031496E-2"/>
  <pageSetup paperSize="9" scale="49" fitToHeight="3" orientation="landscape" r:id="rId2"/>
  <headerFooter alignWithMargins="0">
    <oddHeader xml:space="preserve">&amp;L&amp;D&amp;Rדף מספר&amp;P מתוך&amp;N 
</oddHeader>
  </headerFooter>
  <rowBreaks count="2" manualBreakCount="2">
    <brk id="59" max="37" man="1"/>
    <brk id="101" max="16383" man="1"/>
  </rowBreaks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גיליון1!$H$2:$H$4</xm:f>
          </x14:formula1>
          <xm:sqref>H27:I27</xm:sqref>
        </x14:dataValidation>
        <x14:dataValidation type="list" allowBlank="1" showInputMessage="1" showErrorMessage="1">
          <x14:formula1>
            <xm:f>גיליון1!$H$2:$H$7</xm:f>
          </x14:formula1>
          <xm:sqref>S27:AF27</xm:sqref>
        </x14:dataValidation>
        <x14:dataValidation type="list" allowBlank="1" showInputMessage="1" showErrorMessage="1">
          <x14:formula1>
            <xm:f>גיליון1!$H$10:$H$15</xm:f>
          </x14:formula1>
          <xm:sqref>H29:I29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rightToLeft="1" topLeftCell="K1" workbookViewId="0">
      <selection activeCell="J1" sqref="A1:J1048576"/>
    </sheetView>
  </sheetViews>
  <sheetFormatPr defaultRowHeight="12.75" x14ac:dyDescent="0.2"/>
  <cols>
    <col min="1" max="1" width="0" hidden="1" customWidth="1"/>
    <col min="2" max="2" width="9.140625" hidden="1" customWidth="1"/>
    <col min="3" max="3" width="12.85546875" hidden="1" customWidth="1"/>
    <col min="4" max="7" width="9.140625" hidden="1" customWidth="1"/>
    <col min="8" max="8" width="57" hidden="1" customWidth="1"/>
    <col min="9" max="10" width="9.140625" hidden="1" customWidth="1"/>
  </cols>
  <sheetData>
    <row r="2" spans="2:9" x14ac:dyDescent="0.2">
      <c r="B2" t="s">
        <v>50</v>
      </c>
      <c r="C2" t="s">
        <v>42</v>
      </c>
      <c r="E2" t="s">
        <v>54</v>
      </c>
      <c r="F2" t="s">
        <v>42</v>
      </c>
      <c r="H2" t="s">
        <v>107</v>
      </c>
      <c r="I2" t="s">
        <v>42</v>
      </c>
    </row>
    <row r="3" spans="2:9" x14ac:dyDescent="0.2">
      <c r="B3" t="s">
        <v>51</v>
      </c>
      <c r="E3" t="s">
        <v>55</v>
      </c>
      <c r="H3" t="s">
        <v>61</v>
      </c>
      <c r="I3">
        <v>1</v>
      </c>
    </row>
    <row r="4" spans="2:9" x14ac:dyDescent="0.2">
      <c r="B4" t="s">
        <v>52</v>
      </c>
      <c r="E4" t="s">
        <v>56</v>
      </c>
      <c r="H4" t="s">
        <v>59</v>
      </c>
      <c r="I4">
        <v>1.2</v>
      </c>
    </row>
    <row r="5" spans="2:9" x14ac:dyDescent="0.2">
      <c r="B5" t="s">
        <v>53</v>
      </c>
      <c r="E5" t="s">
        <v>57</v>
      </c>
    </row>
    <row r="6" spans="2:9" x14ac:dyDescent="0.2">
      <c r="E6" t="s">
        <v>58</v>
      </c>
    </row>
    <row r="10" spans="2:9" x14ac:dyDescent="0.2">
      <c r="H10" t="s">
        <v>60</v>
      </c>
      <c r="I10" t="s">
        <v>42</v>
      </c>
    </row>
    <row r="11" spans="2:9" x14ac:dyDescent="0.2">
      <c r="H11" t="s">
        <v>62</v>
      </c>
      <c r="I11">
        <v>1</v>
      </c>
    </row>
    <row r="12" spans="2:9" x14ac:dyDescent="0.2">
      <c r="H12" t="s">
        <v>63</v>
      </c>
      <c r="I12">
        <v>1.05</v>
      </c>
    </row>
    <row r="13" spans="2:9" x14ac:dyDescent="0.2">
      <c r="H13" t="s">
        <v>64</v>
      </c>
      <c r="I13">
        <v>1.05</v>
      </c>
    </row>
    <row r="14" spans="2:9" x14ac:dyDescent="0.2">
      <c r="H14" t="s">
        <v>65</v>
      </c>
      <c r="I14">
        <v>1.1000000000000001</v>
      </c>
    </row>
    <row r="15" spans="2:9" x14ac:dyDescent="0.2">
      <c r="D15" t="s">
        <v>50</v>
      </c>
      <c r="E15" t="s">
        <v>67</v>
      </c>
      <c r="F15" t="s">
        <v>42</v>
      </c>
      <c r="H15" t="s">
        <v>66</v>
      </c>
      <c r="I15">
        <v>1.05</v>
      </c>
    </row>
    <row r="16" spans="2:9" x14ac:dyDescent="0.2">
      <c r="C16" t="str">
        <f>CONCATENATE(D16,E16)</f>
        <v>גדולצפון</v>
      </c>
      <c r="D16" t="s">
        <v>51</v>
      </c>
      <c r="E16" t="s">
        <v>55</v>
      </c>
      <c r="F16" s="35">
        <v>0.8</v>
      </c>
    </row>
    <row r="17" spans="3:6" x14ac:dyDescent="0.2">
      <c r="C17" t="str">
        <f t="shared" ref="C17:C27" si="0">CONCATENATE(D17,E17)</f>
        <v xml:space="preserve">גדולמרכז </v>
      </c>
      <c r="D17" t="s">
        <v>51</v>
      </c>
      <c r="E17" t="s">
        <v>56</v>
      </c>
      <c r="F17" s="35">
        <v>0.9</v>
      </c>
    </row>
    <row r="18" spans="3:6" x14ac:dyDescent="0.2">
      <c r="C18" t="str">
        <f t="shared" si="0"/>
        <v>גדולאיו"ש</v>
      </c>
      <c r="D18" t="s">
        <v>51</v>
      </c>
      <c r="E18" t="s">
        <v>57</v>
      </c>
      <c r="F18" s="35">
        <v>0.9</v>
      </c>
    </row>
    <row r="19" spans="3:6" x14ac:dyDescent="0.2">
      <c r="C19" t="str">
        <f t="shared" si="0"/>
        <v>גדולדרום</v>
      </c>
      <c r="D19" t="s">
        <v>51</v>
      </c>
      <c r="E19" t="s">
        <v>58</v>
      </c>
      <c r="F19" s="35">
        <v>0.85</v>
      </c>
    </row>
    <row r="20" spans="3:6" x14ac:dyDescent="0.2">
      <c r="C20" t="str">
        <f t="shared" si="0"/>
        <v>בינוניצפון</v>
      </c>
      <c r="D20" t="s">
        <v>52</v>
      </c>
      <c r="E20" t="s">
        <v>55</v>
      </c>
      <c r="F20" s="35">
        <v>0.8</v>
      </c>
    </row>
    <row r="21" spans="3:6" x14ac:dyDescent="0.2">
      <c r="C21" t="str">
        <f t="shared" si="0"/>
        <v xml:space="preserve">בינונימרכז </v>
      </c>
      <c r="D21" t="s">
        <v>52</v>
      </c>
      <c r="E21" t="s">
        <v>56</v>
      </c>
      <c r="F21" s="35">
        <v>0.8</v>
      </c>
    </row>
    <row r="22" spans="3:6" x14ac:dyDescent="0.2">
      <c r="C22" t="str">
        <f t="shared" si="0"/>
        <v>בינוניאיו"ש</v>
      </c>
      <c r="D22" t="s">
        <v>52</v>
      </c>
      <c r="E22" t="s">
        <v>57</v>
      </c>
      <c r="F22" s="35">
        <v>0.99</v>
      </c>
    </row>
    <row r="23" spans="3:6" x14ac:dyDescent="0.2">
      <c r="C23" t="str">
        <f t="shared" si="0"/>
        <v>בינונידרום</v>
      </c>
      <c r="D23" t="s">
        <v>52</v>
      </c>
      <c r="E23" t="s">
        <v>58</v>
      </c>
      <c r="F23" s="35">
        <v>0.9</v>
      </c>
    </row>
    <row r="24" spans="3:6" x14ac:dyDescent="0.2">
      <c r="C24" t="str">
        <f t="shared" si="0"/>
        <v>קטןצפון</v>
      </c>
      <c r="D24" t="s">
        <v>53</v>
      </c>
      <c r="E24" t="s">
        <v>55</v>
      </c>
      <c r="F24" s="35">
        <v>0.8</v>
      </c>
    </row>
    <row r="25" spans="3:6" x14ac:dyDescent="0.2">
      <c r="C25" t="str">
        <f t="shared" si="0"/>
        <v xml:space="preserve">קטןמרכז </v>
      </c>
      <c r="D25" t="s">
        <v>53</v>
      </c>
      <c r="E25" t="s">
        <v>56</v>
      </c>
      <c r="F25" s="35">
        <v>0.8</v>
      </c>
    </row>
    <row r="26" spans="3:6" x14ac:dyDescent="0.2">
      <c r="C26" t="str">
        <f t="shared" si="0"/>
        <v>קטןאיו"ש</v>
      </c>
      <c r="D26" t="s">
        <v>53</v>
      </c>
      <c r="E26" t="s">
        <v>57</v>
      </c>
      <c r="F26" s="35">
        <v>0.85</v>
      </c>
    </row>
    <row r="27" spans="3:6" x14ac:dyDescent="0.2">
      <c r="C27" t="str">
        <f t="shared" si="0"/>
        <v>קטןדרום</v>
      </c>
      <c r="D27" t="s">
        <v>53</v>
      </c>
      <c r="E27" t="s">
        <v>58</v>
      </c>
      <c r="F27" s="35">
        <v>0.875</v>
      </c>
    </row>
  </sheetData>
  <sheetProtection password="CC54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4"/>
  <sheetViews>
    <sheetView rightToLeft="1" topLeftCell="A93" workbookViewId="0">
      <selection activeCell="B103" sqref="B103"/>
    </sheetView>
  </sheetViews>
  <sheetFormatPr defaultRowHeight="16.5" x14ac:dyDescent="0.25"/>
  <cols>
    <col min="1" max="1" width="9.140625" customWidth="1"/>
    <col min="2" max="2" width="11.85546875" style="155" customWidth="1"/>
    <col min="3" max="4" width="16.85546875" customWidth="1"/>
    <col min="5" max="5" width="25.140625" customWidth="1"/>
    <col min="6" max="6" width="19.42578125" style="144" hidden="1" customWidth="1"/>
    <col min="7" max="10" width="9.140625" customWidth="1"/>
  </cols>
  <sheetData>
    <row r="1" spans="2:6" ht="17.25" thickBot="1" x14ac:dyDescent="0.3"/>
    <row r="2" spans="2:6" ht="17.25" thickBot="1" x14ac:dyDescent="0.3">
      <c r="B2" s="156" t="s">
        <v>68</v>
      </c>
      <c r="C2" s="138" t="s">
        <v>69</v>
      </c>
      <c r="D2" s="139" t="s">
        <v>70</v>
      </c>
      <c r="E2" s="140" t="s">
        <v>39</v>
      </c>
      <c r="F2" s="145" t="s">
        <v>133</v>
      </c>
    </row>
    <row r="3" spans="2:6" ht="63.75" x14ac:dyDescent="0.25">
      <c r="B3" s="157">
        <v>5095203</v>
      </c>
      <c r="C3" s="141" t="s">
        <v>137</v>
      </c>
      <c r="D3" s="142" t="s">
        <v>138</v>
      </c>
      <c r="E3" s="143" t="s">
        <v>139</v>
      </c>
      <c r="F3" s="148">
        <v>13.35</v>
      </c>
    </row>
    <row r="4" spans="2:6" ht="63.75" x14ac:dyDescent="0.25">
      <c r="B4" s="157">
        <v>5095204</v>
      </c>
      <c r="C4" s="137" t="s">
        <v>140</v>
      </c>
      <c r="D4" s="37" t="s">
        <v>141</v>
      </c>
      <c r="E4" s="136" t="s">
        <v>139</v>
      </c>
      <c r="F4" s="148">
        <v>3.56</v>
      </c>
    </row>
    <row r="5" spans="2:6" ht="76.5" x14ac:dyDescent="0.25">
      <c r="B5" s="157">
        <v>5095205</v>
      </c>
      <c r="C5" s="141" t="s">
        <v>142</v>
      </c>
      <c r="D5" s="142" t="s">
        <v>143</v>
      </c>
      <c r="E5" s="143" t="s">
        <v>139</v>
      </c>
      <c r="F5" s="148">
        <v>8.9</v>
      </c>
    </row>
    <row r="6" spans="2:6" ht="76.5" x14ac:dyDescent="0.25">
      <c r="B6" s="157">
        <v>5095206</v>
      </c>
      <c r="C6" s="137" t="s">
        <v>144</v>
      </c>
      <c r="D6" s="37" t="s">
        <v>145</v>
      </c>
      <c r="E6" s="136" t="s">
        <v>139</v>
      </c>
      <c r="F6" s="148">
        <v>2.67</v>
      </c>
    </row>
    <row r="7" spans="2:6" ht="63.75" x14ac:dyDescent="0.25">
      <c r="B7" s="157">
        <v>5095207</v>
      </c>
      <c r="C7" s="141" t="s">
        <v>146</v>
      </c>
      <c r="D7" s="142" t="s">
        <v>147</v>
      </c>
      <c r="E7" s="143" t="s">
        <v>139</v>
      </c>
      <c r="F7" s="148">
        <v>8.01</v>
      </c>
    </row>
    <row r="8" spans="2:6" ht="76.5" x14ac:dyDescent="0.25">
      <c r="B8" s="157">
        <v>5095208</v>
      </c>
      <c r="C8" s="137" t="s">
        <v>148</v>
      </c>
      <c r="D8" s="37" t="s">
        <v>149</v>
      </c>
      <c r="E8" s="136" t="s">
        <v>139</v>
      </c>
      <c r="F8" s="148">
        <v>1.78</v>
      </c>
    </row>
    <row r="9" spans="2:6" ht="127.5" x14ac:dyDescent="0.25">
      <c r="B9" s="157">
        <v>5095209</v>
      </c>
      <c r="C9" s="141" t="s">
        <v>150</v>
      </c>
      <c r="D9" s="142" t="s">
        <v>151</v>
      </c>
      <c r="E9" s="143" t="s">
        <v>139</v>
      </c>
      <c r="F9" s="148">
        <v>2.67</v>
      </c>
    </row>
    <row r="10" spans="2:6" ht="114.75" x14ac:dyDescent="0.25">
      <c r="B10" s="157">
        <v>5095210</v>
      </c>
      <c r="C10" s="137" t="s">
        <v>152</v>
      </c>
      <c r="D10" s="37" t="s">
        <v>153</v>
      </c>
      <c r="E10" s="136" t="s">
        <v>139</v>
      </c>
      <c r="F10" s="148">
        <v>13.35</v>
      </c>
    </row>
    <row r="11" spans="2:6" ht="63.75" x14ac:dyDescent="0.25">
      <c r="B11" s="157">
        <v>5095211</v>
      </c>
      <c r="C11" s="141" t="s">
        <v>154</v>
      </c>
      <c r="D11" s="142" t="s">
        <v>155</v>
      </c>
      <c r="E11" s="143" t="s">
        <v>139</v>
      </c>
      <c r="F11" s="148">
        <v>8.9</v>
      </c>
    </row>
    <row r="12" spans="2:6" ht="63.75" x14ac:dyDescent="0.25">
      <c r="B12" s="157">
        <v>5095212</v>
      </c>
      <c r="C12" s="137">
        <v>13.85</v>
      </c>
      <c r="D12" s="37" t="s">
        <v>156</v>
      </c>
      <c r="E12" s="136" t="s">
        <v>99</v>
      </c>
      <c r="F12" s="148">
        <v>3560</v>
      </c>
    </row>
    <row r="13" spans="2:6" ht="63.75" x14ac:dyDescent="0.25">
      <c r="B13" s="157">
        <v>5095213</v>
      </c>
      <c r="C13" s="141">
        <v>13.86</v>
      </c>
      <c r="D13" s="142" t="s">
        <v>157</v>
      </c>
      <c r="E13" s="143" t="s">
        <v>158</v>
      </c>
      <c r="F13" s="148">
        <v>356</v>
      </c>
    </row>
    <row r="14" spans="2:6" ht="76.5" x14ac:dyDescent="0.25">
      <c r="B14" s="157">
        <v>5095214</v>
      </c>
      <c r="C14" s="137">
        <v>13.87</v>
      </c>
      <c r="D14" s="37" t="s">
        <v>159</v>
      </c>
      <c r="E14" s="136" t="s">
        <v>139</v>
      </c>
      <c r="F14" s="148">
        <v>3.56</v>
      </c>
    </row>
    <row r="15" spans="2:6" ht="38.25" x14ac:dyDescent="0.25">
      <c r="B15" s="157">
        <v>5095215</v>
      </c>
      <c r="C15" s="141">
        <v>13.88</v>
      </c>
      <c r="D15" s="142" t="s">
        <v>160</v>
      </c>
      <c r="E15" s="143" t="s">
        <v>99</v>
      </c>
      <c r="F15" s="148">
        <v>3115</v>
      </c>
    </row>
    <row r="16" spans="2:6" ht="25.5" x14ac:dyDescent="0.25">
      <c r="B16" s="157">
        <v>5095216</v>
      </c>
      <c r="C16" s="137">
        <v>13.89</v>
      </c>
      <c r="D16" s="37" t="s">
        <v>161</v>
      </c>
      <c r="E16" s="136" t="s">
        <v>99</v>
      </c>
      <c r="F16" s="148">
        <v>3500</v>
      </c>
    </row>
    <row r="17" spans="2:6" ht="76.5" x14ac:dyDescent="0.25">
      <c r="B17" s="157">
        <v>5095217</v>
      </c>
      <c r="C17" s="141" t="s">
        <v>162</v>
      </c>
      <c r="D17" s="142" t="s">
        <v>163</v>
      </c>
      <c r="E17" s="143" t="s">
        <v>139</v>
      </c>
      <c r="F17" s="148">
        <v>18</v>
      </c>
    </row>
    <row r="18" spans="2:6" ht="76.5" x14ac:dyDescent="0.25">
      <c r="B18" s="157">
        <v>5095218</v>
      </c>
      <c r="C18" s="137" t="s">
        <v>164</v>
      </c>
      <c r="D18" s="37" t="s">
        <v>165</v>
      </c>
      <c r="E18" s="136" t="s">
        <v>139</v>
      </c>
      <c r="F18" s="148">
        <v>4.8</v>
      </c>
    </row>
    <row r="19" spans="2:6" ht="76.5" x14ac:dyDescent="0.25">
      <c r="B19" s="157">
        <v>5095219</v>
      </c>
      <c r="C19" s="141" t="s">
        <v>166</v>
      </c>
      <c r="D19" s="142" t="s">
        <v>167</v>
      </c>
      <c r="E19" s="143" t="s">
        <v>139</v>
      </c>
      <c r="F19" s="148">
        <v>12</v>
      </c>
    </row>
    <row r="20" spans="2:6" ht="89.25" x14ac:dyDescent="0.25">
      <c r="B20" s="157">
        <v>5095220</v>
      </c>
      <c r="C20" s="137" t="s">
        <v>168</v>
      </c>
      <c r="D20" s="37" t="s">
        <v>169</v>
      </c>
      <c r="E20" s="136" t="s">
        <v>139</v>
      </c>
      <c r="F20" s="148">
        <v>3.5999999999999996</v>
      </c>
    </row>
    <row r="21" spans="2:6" ht="76.5" x14ac:dyDescent="0.25">
      <c r="B21" s="157">
        <v>5095221</v>
      </c>
      <c r="C21" s="141" t="s">
        <v>170</v>
      </c>
      <c r="D21" s="142" t="s">
        <v>171</v>
      </c>
      <c r="E21" s="143" t="s">
        <v>139</v>
      </c>
      <c r="F21" s="148">
        <v>10.799999999999999</v>
      </c>
    </row>
    <row r="22" spans="2:6" ht="76.5" x14ac:dyDescent="0.25">
      <c r="B22" s="157">
        <v>5095222</v>
      </c>
      <c r="C22" s="137" t="s">
        <v>172</v>
      </c>
      <c r="D22" s="37" t="s">
        <v>173</v>
      </c>
      <c r="E22" s="136" t="s">
        <v>139</v>
      </c>
      <c r="F22" s="148">
        <v>2.4</v>
      </c>
    </row>
    <row r="23" spans="2:6" ht="140.25" x14ac:dyDescent="0.25">
      <c r="B23" s="157">
        <v>5095021</v>
      </c>
      <c r="C23" s="141" t="s">
        <v>174</v>
      </c>
      <c r="D23" s="142" t="s">
        <v>175</v>
      </c>
      <c r="E23" s="143" t="s">
        <v>139</v>
      </c>
      <c r="F23" s="148">
        <v>3.5999999999999996</v>
      </c>
    </row>
    <row r="24" spans="2:6" ht="127.5" x14ac:dyDescent="0.25">
      <c r="B24" s="157">
        <v>5095022</v>
      </c>
      <c r="C24" s="137" t="s">
        <v>176</v>
      </c>
      <c r="D24" s="37" t="s">
        <v>177</v>
      </c>
      <c r="E24" s="136" t="s">
        <v>139</v>
      </c>
      <c r="F24" s="148">
        <v>18</v>
      </c>
    </row>
    <row r="25" spans="2:6" ht="63.75" x14ac:dyDescent="0.25">
      <c r="B25" s="157">
        <v>5095023</v>
      </c>
      <c r="C25" s="141" t="s">
        <v>178</v>
      </c>
      <c r="D25" s="142" t="s">
        <v>179</v>
      </c>
      <c r="E25" s="143" t="s">
        <v>139</v>
      </c>
      <c r="F25" s="148">
        <v>12</v>
      </c>
    </row>
    <row r="26" spans="2:6" ht="63.75" x14ac:dyDescent="0.25">
      <c r="B26" s="157">
        <v>5095024</v>
      </c>
      <c r="C26" s="137" t="s">
        <v>180</v>
      </c>
      <c r="D26" s="37" t="s">
        <v>181</v>
      </c>
      <c r="E26" s="136" t="s">
        <v>99</v>
      </c>
      <c r="F26" s="148">
        <v>4800</v>
      </c>
    </row>
    <row r="27" spans="2:6" ht="63.75" x14ac:dyDescent="0.25">
      <c r="B27" s="157">
        <v>5095025</v>
      </c>
      <c r="C27" s="141" t="s">
        <v>182</v>
      </c>
      <c r="D27" s="142" t="s">
        <v>183</v>
      </c>
      <c r="E27" s="143" t="s">
        <v>158</v>
      </c>
      <c r="F27" s="148">
        <v>480</v>
      </c>
    </row>
    <row r="28" spans="2:6" ht="76.5" x14ac:dyDescent="0.25">
      <c r="B28" s="157">
        <v>5095026</v>
      </c>
      <c r="C28" s="137" t="s">
        <v>184</v>
      </c>
      <c r="D28" s="37" t="s">
        <v>185</v>
      </c>
      <c r="E28" s="136" t="s">
        <v>139</v>
      </c>
      <c r="F28" s="148">
        <v>4.8</v>
      </c>
    </row>
    <row r="29" spans="2:6" ht="51" x14ac:dyDescent="0.25">
      <c r="B29" s="157">
        <v>5095227</v>
      </c>
      <c r="C29" s="141" t="s">
        <v>186</v>
      </c>
      <c r="D29" s="142" t="s">
        <v>187</v>
      </c>
      <c r="E29" s="143" t="s">
        <v>99</v>
      </c>
      <c r="F29" s="148">
        <v>4200</v>
      </c>
    </row>
    <row r="30" spans="2:6" ht="89.25" x14ac:dyDescent="0.25">
      <c r="B30" s="157">
        <v>5095280</v>
      </c>
      <c r="C30" s="137" t="s">
        <v>188</v>
      </c>
      <c r="D30" s="37" t="s">
        <v>189</v>
      </c>
      <c r="E30" s="136" t="s">
        <v>139</v>
      </c>
      <c r="F30" s="148">
        <v>14.017500000000002</v>
      </c>
    </row>
    <row r="31" spans="2:6" ht="89.25" x14ac:dyDescent="0.25">
      <c r="B31" s="157">
        <v>5095281</v>
      </c>
      <c r="C31" s="141" t="s">
        <v>190</v>
      </c>
      <c r="D31" s="142" t="s">
        <v>191</v>
      </c>
      <c r="E31" s="143" t="s">
        <v>139</v>
      </c>
      <c r="F31" s="148">
        <v>3.7380000000000004</v>
      </c>
    </row>
    <row r="32" spans="2:6" ht="89.25" x14ac:dyDescent="0.25">
      <c r="B32" s="157">
        <v>5095282</v>
      </c>
      <c r="C32" s="137" t="s">
        <v>192</v>
      </c>
      <c r="D32" s="37" t="s">
        <v>193</v>
      </c>
      <c r="E32" s="136" t="s">
        <v>139</v>
      </c>
      <c r="F32" s="148">
        <v>9.3450000000000006</v>
      </c>
    </row>
    <row r="33" spans="2:6" ht="102" x14ac:dyDescent="0.25">
      <c r="B33" s="157">
        <v>5095283</v>
      </c>
      <c r="C33" s="141" t="s">
        <v>194</v>
      </c>
      <c r="D33" s="142" t="s">
        <v>195</v>
      </c>
      <c r="E33" s="143" t="s">
        <v>139</v>
      </c>
      <c r="F33" s="148">
        <v>2.8035000000000005</v>
      </c>
    </row>
    <row r="34" spans="2:6" ht="89.25" x14ac:dyDescent="0.25">
      <c r="B34" s="157">
        <v>5095284</v>
      </c>
      <c r="C34" s="137" t="s">
        <v>196</v>
      </c>
      <c r="D34" s="37" t="s">
        <v>197</v>
      </c>
      <c r="E34" s="136" t="s">
        <v>139</v>
      </c>
      <c r="F34" s="148">
        <v>8.4105000000000008</v>
      </c>
    </row>
    <row r="35" spans="2:6" ht="89.25" x14ac:dyDescent="0.25">
      <c r="B35" s="157">
        <v>5095285</v>
      </c>
      <c r="C35" s="141" t="s">
        <v>198</v>
      </c>
      <c r="D35" s="142" t="s">
        <v>199</v>
      </c>
      <c r="E35" s="143" t="s">
        <v>139</v>
      </c>
      <c r="F35" s="148">
        <v>1.8690000000000002</v>
      </c>
    </row>
    <row r="36" spans="2:6" ht="153" x14ac:dyDescent="0.25">
      <c r="B36" s="157">
        <v>5095286</v>
      </c>
      <c r="C36" s="137" t="s">
        <v>200</v>
      </c>
      <c r="D36" s="37" t="s">
        <v>201</v>
      </c>
      <c r="E36" s="136" t="s">
        <v>139</v>
      </c>
      <c r="F36" s="148">
        <v>2.8035000000000005</v>
      </c>
    </row>
    <row r="37" spans="2:6" ht="140.25" x14ac:dyDescent="0.25">
      <c r="B37" s="157">
        <v>5095287</v>
      </c>
      <c r="C37" s="141" t="s">
        <v>202</v>
      </c>
      <c r="D37" s="142" t="s">
        <v>203</v>
      </c>
      <c r="E37" s="143" t="s">
        <v>139</v>
      </c>
      <c r="F37" s="148">
        <v>14.017500000000002</v>
      </c>
    </row>
    <row r="38" spans="2:6" ht="76.5" x14ac:dyDescent="0.25">
      <c r="B38" s="157">
        <v>5095288</v>
      </c>
      <c r="C38" s="137" t="s">
        <v>204</v>
      </c>
      <c r="D38" s="37" t="s">
        <v>205</v>
      </c>
      <c r="E38" s="136" t="s">
        <v>139</v>
      </c>
      <c r="F38" s="148">
        <v>9.3450000000000006</v>
      </c>
    </row>
    <row r="39" spans="2:6" ht="76.5" x14ac:dyDescent="0.25">
      <c r="B39" s="157">
        <v>5095289</v>
      </c>
      <c r="C39" s="141" t="s">
        <v>206</v>
      </c>
      <c r="D39" s="142" t="s">
        <v>207</v>
      </c>
      <c r="E39" s="143" t="s">
        <v>99</v>
      </c>
      <c r="F39" s="148">
        <v>3738.0000000000005</v>
      </c>
    </row>
    <row r="40" spans="2:6" ht="76.5" x14ac:dyDescent="0.25">
      <c r="B40" s="157">
        <v>5095290</v>
      </c>
      <c r="C40" s="137" t="s">
        <v>208</v>
      </c>
      <c r="D40" s="37" t="s">
        <v>209</v>
      </c>
      <c r="E40" s="136" t="s">
        <v>158</v>
      </c>
      <c r="F40" s="148">
        <v>373.80000000000007</v>
      </c>
    </row>
    <row r="41" spans="2:6" ht="89.25" x14ac:dyDescent="0.25">
      <c r="B41" s="157">
        <v>5095291</v>
      </c>
      <c r="C41" s="141" t="s">
        <v>210</v>
      </c>
      <c r="D41" s="142" t="s">
        <v>211</v>
      </c>
      <c r="E41" s="143" t="s">
        <v>139</v>
      </c>
      <c r="F41" s="148">
        <v>3.7380000000000004</v>
      </c>
    </row>
    <row r="42" spans="2:6" ht="63.75" x14ac:dyDescent="0.25">
      <c r="B42" s="157">
        <v>5095292</v>
      </c>
      <c r="C42" s="137" t="s">
        <v>212</v>
      </c>
      <c r="D42" s="37" t="s">
        <v>213</v>
      </c>
      <c r="E42" s="136" t="s">
        <v>99</v>
      </c>
      <c r="F42" s="148">
        <v>3270.7500000000005</v>
      </c>
    </row>
    <row r="43" spans="2:6" ht="76.5" x14ac:dyDescent="0.25">
      <c r="B43" s="157">
        <v>5095293</v>
      </c>
      <c r="C43" s="141" t="s">
        <v>214</v>
      </c>
      <c r="D43" s="142" t="s">
        <v>215</v>
      </c>
      <c r="E43" s="143" t="s">
        <v>139</v>
      </c>
      <c r="F43" s="148">
        <v>14.017500000000002</v>
      </c>
    </row>
    <row r="44" spans="2:6" ht="76.5" x14ac:dyDescent="0.25">
      <c r="B44" s="157">
        <v>5095294</v>
      </c>
      <c r="C44" s="137" t="s">
        <v>216</v>
      </c>
      <c r="D44" s="37" t="s">
        <v>217</v>
      </c>
      <c r="E44" s="136" t="s">
        <v>139</v>
      </c>
      <c r="F44" s="148">
        <v>3.7380000000000004</v>
      </c>
    </row>
    <row r="45" spans="2:6" ht="76.5" x14ac:dyDescent="0.25">
      <c r="B45" s="157">
        <v>5095295</v>
      </c>
      <c r="C45" s="141" t="s">
        <v>218</v>
      </c>
      <c r="D45" s="142" t="s">
        <v>219</v>
      </c>
      <c r="E45" s="143" t="s">
        <v>139</v>
      </c>
      <c r="F45" s="148">
        <v>9.3450000000000006</v>
      </c>
    </row>
    <row r="46" spans="2:6" ht="89.25" x14ac:dyDescent="0.25">
      <c r="B46" s="157">
        <v>5095296</v>
      </c>
      <c r="C46" s="137" t="s">
        <v>220</v>
      </c>
      <c r="D46" s="37" t="s">
        <v>221</v>
      </c>
      <c r="E46" s="136" t="s">
        <v>139</v>
      </c>
      <c r="F46" s="148">
        <v>2.8035000000000005</v>
      </c>
    </row>
    <row r="47" spans="2:6" ht="76.5" x14ac:dyDescent="0.25">
      <c r="B47" s="157">
        <v>5095297</v>
      </c>
      <c r="C47" s="141" t="s">
        <v>222</v>
      </c>
      <c r="D47" s="142" t="s">
        <v>223</v>
      </c>
      <c r="E47" s="143" t="s">
        <v>139</v>
      </c>
      <c r="F47" s="148">
        <v>8.4105000000000008</v>
      </c>
    </row>
    <row r="48" spans="2:6" ht="76.5" x14ac:dyDescent="0.25">
      <c r="B48" s="157">
        <v>5095298</v>
      </c>
      <c r="C48" s="137" t="s">
        <v>224</v>
      </c>
      <c r="D48" s="37" t="s">
        <v>225</v>
      </c>
      <c r="E48" s="136" t="s">
        <v>139</v>
      </c>
      <c r="F48" s="148">
        <v>1.8690000000000002</v>
      </c>
    </row>
    <row r="49" spans="2:6" ht="140.25" x14ac:dyDescent="0.25">
      <c r="B49" s="157">
        <v>5095299</v>
      </c>
      <c r="C49" s="141" t="s">
        <v>226</v>
      </c>
      <c r="D49" s="142" t="s">
        <v>227</v>
      </c>
      <c r="E49" s="143" t="s">
        <v>139</v>
      </c>
      <c r="F49" s="148">
        <v>2.8035000000000005</v>
      </c>
    </row>
    <row r="50" spans="2:6" ht="127.5" x14ac:dyDescent="0.25">
      <c r="B50" s="157">
        <v>5095300</v>
      </c>
      <c r="C50" s="137" t="s">
        <v>228</v>
      </c>
      <c r="D50" s="37" t="s">
        <v>229</v>
      </c>
      <c r="E50" s="136" t="s">
        <v>139</v>
      </c>
      <c r="F50" s="148">
        <v>14.017500000000002</v>
      </c>
    </row>
    <row r="51" spans="2:6" ht="63.75" x14ac:dyDescent="0.25">
      <c r="B51" s="157">
        <v>5095301</v>
      </c>
      <c r="C51" s="141" t="s">
        <v>230</v>
      </c>
      <c r="D51" s="142" t="s">
        <v>231</v>
      </c>
      <c r="E51" s="143" t="s">
        <v>139</v>
      </c>
      <c r="F51" s="148">
        <v>9.3450000000000006</v>
      </c>
    </row>
    <row r="52" spans="2:6" ht="63.75" x14ac:dyDescent="0.25">
      <c r="B52" s="157">
        <v>5095302</v>
      </c>
      <c r="C52" s="137" t="s">
        <v>232</v>
      </c>
      <c r="D52" s="37" t="s">
        <v>233</v>
      </c>
      <c r="E52" s="136" t="s">
        <v>99</v>
      </c>
      <c r="F52" s="148">
        <v>3738.0000000000005</v>
      </c>
    </row>
    <row r="53" spans="2:6" ht="63.75" x14ac:dyDescent="0.25">
      <c r="B53" s="157">
        <v>5095303</v>
      </c>
      <c r="C53" s="141" t="s">
        <v>234</v>
      </c>
      <c r="D53" s="142" t="s">
        <v>235</v>
      </c>
      <c r="E53" s="143" t="s">
        <v>158</v>
      </c>
      <c r="F53" s="148">
        <v>373.80000000000007</v>
      </c>
    </row>
    <row r="54" spans="2:6" ht="76.5" x14ac:dyDescent="0.25">
      <c r="B54" s="157">
        <v>5095304</v>
      </c>
      <c r="C54" s="137" t="s">
        <v>236</v>
      </c>
      <c r="D54" s="37" t="s">
        <v>237</v>
      </c>
      <c r="E54" s="136" t="s">
        <v>139</v>
      </c>
      <c r="F54" s="148">
        <v>3.7380000000000004</v>
      </c>
    </row>
    <row r="55" spans="2:6" ht="51" x14ac:dyDescent="0.25">
      <c r="B55" s="157">
        <v>5095305</v>
      </c>
      <c r="C55" s="141" t="s">
        <v>238</v>
      </c>
      <c r="D55" s="142" t="s">
        <v>239</v>
      </c>
      <c r="E55" s="143" t="s">
        <v>99</v>
      </c>
      <c r="F55" s="148">
        <v>3270.7500000000005</v>
      </c>
    </row>
    <row r="56" spans="2:6" ht="89.25" x14ac:dyDescent="0.25">
      <c r="B56" s="157">
        <v>5095306</v>
      </c>
      <c r="C56" s="137" t="s">
        <v>240</v>
      </c>
      <c r="D56" s="37" t="s">
        <v>241</v>
      </c>
      <c r="E56" s="136" t="s">
        <v>139</v>
      </c>
      <c r="F56" s="148">
        <v>14.685000000000002</v>
      </c>
    </row>
    <row r="57" spans="2:6" ht="89.25" x14ac:dyDescent="0.25">
      <c r="B57" s="157">
        <v>5095314</v>
      </c>
      <c r="C57" s="141" t="s">
        <v>242</v>
      </c>
      <c r="D57" s="142" t="s">
        <v>243</v>
      </c>
      <c r="E57" s="143" t="s">
        <v>139</v>
      </c>
      <c r="F57" s="148">
        <v>3.9160000000000004</v>
      </c>
    </row>
    <row r="58" spans="2:6" ht="89.25" x14ac:dyDescent="0.25">
      <c r="B58" s="157">
        <v>5095315</v>
      </c>
      <c r="C58" s="137" t="s">
        <v>244</v>
      </c>
      <c r="D58" s="37" t="s">
        <v>245</v>
      </c>
      <c r="E58" s="136" t="s">
        <v>139</v>
      </c>
      <c r="F58" s="148">
        <v>9.7900000000000009</v>
      </c>
    </row>
    <row r="59" spans="2:6" ht="102" x14ac:dyDescent="0.25">
      <c r="B59" s="157">
        <v>5095316</v>
      </c>
      <c r="C59" s="141" t="s">
        <v>246</v>
      </c>
      <c r="D59" s="142" t="s">
        <v>247</v>
      </c>
      <c r="E59" s="143" t="s">
        <v>139</v>
      </c>
      <c r="F59" s="148">
        <v>2.9370000000000003</v>
      </c>
    </row>
    <row r="60" spans="2:6" ht="89.25" x14ac:dyDescent="0.25">
      <c r="B60" s="157">
        <v>5095317</v>
      </c>
      <c r="C60" s="137" t="s">
        <v>248</v>
      </c>
      <c r="D60" s="37" t="s">
        <v>249</v>
      </c>
      <c r="E60" s="136" t="s">
        <v>139</v>
      </c>
      <c r="F60" s="148">
        <v>8.8109999999999999</v>
      </c>
    </row>
    <row r="61" spans="2:6" ht="89.25" x14ac:dyDescent="0.25">
      <c r="B61" s="157">
        <v>5095318</v>
      </c>
      <c r="C61" s="141" t="s">
        <v>250</v>
      </c>
      <c r="D61" s="142" t="s">
        <v>251</v>
      </c>
      <c r="E61" s="143" t="s">
        <v>139</v>
      </c>
      <c r="F61" s="148">
        <v>1.9580000000000002</v>
      </c>
    </row>
    <row r="62" spans="2:6" ht="153" x14ac:dyDescent="0.25">
      <c r="B62" s="157">
        <v>5095319</v>
      </c>
      <c r="C62" s="137" t="s">
        <v>252</v>
      </c>
      <c r="D62" s="37" t="s">
        <v>253</v>
      </c>
      <c r="E62" s="136" t="s">
        <v>139</v>
      </c>
      <c r="F62" s="148">
        <v>2.9370000000000003</v>
      </c>
    </row>
    <row r="63" spans="2:6" ht="140.25" x14ac:dyDescent="0.25">
      <c r="B63" s="157">
        <v>5095320</v>
      </c>
      <c r="C63" s="141" t="s">
        <v>254</v>
      </c>
      <c r="D63" s="142" t="s">
        <v>255</v>
      </c>
      <c r="E63" s="143" t="s">
        <v>139</v>
      </c>
      <c r="F63" s="148">
        <v>14.685000000000002</v>
      </c>
    </row>
    <row r="64" spans="2:6" ht="76.5" x14ac:dyDescent="0.25">
      <c r="B64" s="157">
        <v>5095321</v>
      </c>
      <c r="C64" s="137" t="s">
        <v>256</v>
      </c>
      <c r="D64" s="37" t="s">
        <v>257</v>
      </c>
      <c r="E64" s="136" t="s">
        <v>139</v>
      </c>
      <c r="F64" s="148">
        <v>9.7900000000000009</v>
      </c>
    </row>
    <row r="65" spans="2:6" ht="76.5" x14ac:dyDescent="0.25">
      <c r="B65" s="157">
        <v>5095322</v>
      </c>
      <c r="C65" s="141" t="s">
        <v>258</v>
      </c>
      <c r="D65" s="142" t="s">
        <v>259</v>
      </c>
      <c r="E65" s="143" t="s">
        <v>99</v>
      </c>
      <c r="F65" s="148">
        <v>3916.0000000000005</v>
      </c>
    </row>
    <row r="66" spans="2:6" ht="76.5" x14ac:dyDescent="0.25">
      <c r="B66" s="157">
        <v>5095323</v>
      </c>
      <c r="C66" s="137" t="s">
        <v>260</v>
      </c>
      <c r="D66" s="37" t="s">
        <v>261</v>
      </c>
      <c r="E66" s="136" t="s">
        <v>158</v>
      </c>
      <c r="F66" s="148">
        <v>391.6</v>
      </c>
    </row>
    <row r="67" spans="2:6" ht="89.25" x14ac:dyDescent="0.25">
      <c r="B67" s="157">
        <v>5095324</v>
      </c>
      <c r="C67" s="141" t="s">
        <v>262</v>
      </c>
      <c r="D67" s="142" t="s">
        <v>263</v>
      </c>
      <c r="E67" s="143" t="s">
        <v>139</v>
      </c>
      <c r="F67" s="148">
        <v>3.9160000000000004</v>
      </c>
    </row>
    <row r="68" spans="2:6" ht="63.75" x14ac:dyDescent="0.25">
      <c r="B68" s="157">
        <v>5095325</v>
      </c>
      <c r="C68" s="137" t="s">
        <v>264</v>
      </c>
      <c r="D68" s="37" t="s">
        <v>265</v>
      </c>
      <c r="E68" s="136" t="s">
        <v>99</v>
      </c>
      <c r="F68" s="148">
        <v>3426.5000000000005</v>
      </c>
    </row>
    <row r="69" spans="2:6" ht="76.5" x14ac:dyDescent="0.25">
      <c r="B69" s="157">
        <v>5095326</v>
      </c>
      <c r="C69" s="141" t="s">
        <v>266</v>
      </c>
      <c r="D69" s="142" t="s">
        <v>267</v>
      </c>
      <c r="E69" s="143" t="s">
        <v>139</v>
      </c>
      <c r="F69" s="148">
        <v>14.017500000000002</v>
      </c>
    </row>
    <row r="70" spans="2:6" ht="76.5" x14ac:dyDescent="0.25">
      <c r="B70" s="157">
        <v>5095327</v>
      </c>
      <c r="C70" s="137" t="s">
        <v>268</v>
      </c>
      <c r="D70" s="37" t="s">
        <v>269</v>
      </c>
      <c r="E70" s="136" t="s">
        <v>139</v>
      </c>
      <c r="F70" s="148">
        <v>3.7380000000000004</v>
      </c>
    </row>
    <row r="71" spans="2:6" ht="89.25" x14ac:dyDescent="0.25">
      <c r="B71" s="157">
        <v>5095328</v>
      </c>
      <c r="C71" s="141" t="s">
        <v>270</v>
      </c>
      <c r="D71" s="142" t="s">
        <v>271</v>
      </c>
      <c r="E71" s="143" t="s">
        <v>139</v>
      </c>
      <c r="F71" s="148">
        <v>9.3450000000000006</v>
      </c>
    </row>
    <row r="72" spans="2:6" ht="89.25" x14ac:dyDescent="0.25">
      <c r="B72" s="157">
        <v>5095329</v>
      </c>
      <c r="C72" s="137" t="s">
        <v>272</v>
      </c>
      <c r="D72" s="37" t="s">
        <v>273</v>
      </c>
      <c r="E72" s="136" t="s">
        <v>139</v>
      </c>
      <c r="F72" s="148">
        <v>2.8035000000000005</v>
      </c>
    </row>
    <row r="73" spans="2:6" ht="76.5" x14ac:dyDescent="0.25">
      <c r="B73" s="157">
        <v>5095330</v>
      </c>
      <c r="C73" s="141" t="s">
        <v>274</v>
      </c>
      <c r="D73" s="142" t="s">
        <v>275</v>
      </c>
      <c r="E73" s="143" t="s">
        <v>139</v>
      </c>
      <c r="F73" s="148">
        <v>8.4105000000000008</v>
      </c>
    </row>
    <row r="74" spans="2:6" ht="76.5" x14ac:dyDescent="0.25">
      <c r="B74" s="157">
        <v>5095331</v>
      </c>
      <c r="C74" s="137" t="s">
        <v>276</v>
      </c>
      <c r="D74" s="37" t="s">
        <v>277</v>
      </c>
      <c r="E74" s="136" t="s">
        <v>139</v>
      </c>
      <c r="F74" s="148">
        <v>1.8690000000000002</v>
      </c>
    </row>
    <row r="75" spans="2:6" ht="140.25" x14ac:dyDescent="0.25">
      <c r="B75" s="157">
        <v>5095332</v>
      </c>
      <c r="C75" s="141" t="s">
        <v>278</v>
      </c>
      <c r="D75" s="142" t="s">
        <v>279</v>
      </c>
      <c r="E75" s="143" t="s">
        <v>139</v>
      </c>
      <c r="F75" s="148">
        <v>2.8035000000000005</v>
      </c>
    </row>
    <row r="76" spans="2:6" ht="127.5" x14ac:dyDescent="0.25">
      <c r="B76" s="157">
        <v>5095333</v>
      </c>
      <c r="C76" s="137" t="s">
        <v>280</v>
      </c>
      <c r="D76" s="37" t="s">
        <v>281</v>
      </c>
      <c r="E76" s="136" t="s">
        <v>139</v>
      </c>
      <c r="F76" s="148">
        <v>14.017500000000002</v>
      </c>
    </row>
    <row r="77" spans="2:6" ht="63.75" x14ac:dyDescent="0.25">
      <c r="B77" s="157">
        <v>5095334</v>
      </c>
      <c r="C77" s="141" t="s">
        <v>282</v>
      </c>
      <c r="D77" s="142" t="s">
        <v>283</v>
      </c>
      <c r="E77" s="143" t="s">
        <v>139</v>
      </c>
      <c r="F77" s="148">
        <v>9.3450000000000006</v>
      </c>
    </row>
    <row r="78" spans="2:6" ht="76.5" x14ac:dyDescent="0.25">
      <c r="B78" s="157">
        <v>5095335</v>
      </c>
      <c r="C78" s="137" t="s">
        <v>284</v>
      </c>
      <c r="D78" s="37" t="s">
        <v>285</v>
      </c>
      <c r="E78" s="136" t="s">
        <v>99</v>
      </c>
      <c r="F78" s="148">
        <v>3738.0000000000005</v>
      </c>
    </row>
    <row r="79" spans="2:6" ht="76.5" x14ac:dyDescent="0.25">
      <c r="B79" s="157">
        <v>5095336</v>
      </c>
      <c r="C79" s="141" t="s">
        <v>286</v>
      </c>
      <c r="D79" s="142" t="s">
        <v>287</v>
      </c>
      <c r="E79" s="143" t="s">
        <v>158</v>
      </c>
      <c r="F79" s="148">
        <v>373.80000000000007</v>
      </c>
    </row>
    <row r="80" spans="2:6" ht="89.25" x14ac:dyDescent="0.25">
      <c r="B80" s="157">
        <v>5095337</v>
      </c>
      <c r="C80" s="137" t="s">
        <v>288</v>
      </c>
      <c r="D80" s="37" t="s">
        <v>289</v>
      </c>
      <c r="E80" s="136" t="s">
        <v>139</v>
      </c>
      <c r="F80" s="148">
        <v>3.7380000000000004</v>
      </c>
    </row>
    <row r="81" spans="2:6" ht="51" x14ac:dyDescent="0.25">
      <c r="B81" s="157">
        <v>5095338</v>
      </c>
      <c r="C81" s="141" t="s">
        <v>290</v>
      </c>
      <c r="D81" s="142" t="s">
        <v>291</v>
      </c>
      <c r="E81" s="143" t="s">
        <v>99</v>
      </c>
      <c r="F81" s="148">
        <v>3270.7500000000005</v>
      </c>
    </row>
    <row r="82" spans="2:6" ht="25.5" x14ac:dyDescent="0.25">
      <c r="B82" s="157">
        <v>5095344</v>
      </c>
      <c r="C82" s="149"/>
      <c r="D82" s="142" t="s">
        <v>115</v>
      </c>
      <c r="E82" s="143" t="s">
        <v>132</v>
      </c>
      <c r="F82" s="148">
        <v>-1</v>
      </c>
    </row>
    <row r="83" spans="2:6" ht="25.5" x14ac:dyDescent="0.25">
      <c r="B83" s="157">
        <v>5095345</v>
      </c>
      <c r="C83" s="137"/>
      <c r="D83" s="37" t="s">
        <v>116</v>
      </c>
      <c r="E83" s="136" t="s">
        <v>132</v>
      </c>
      <c r="F83" s="148">
        <v>-1</v>
      </c>
    </row>
    <row r="84" spans="2:6" ht="38.25" x14ac:dyDescent="0.25">
      <c r="B84" s="157">
        <v>5095346</v>
      </c>
      <c r="C84" s="141"/>
      <c r="D84" s="142" t="s">
        <v>117</v>
      </c>
      <c r="E84" s="143" t="s">
        <v>132</v>
      </c>
      <c r="F84" s="148">
        <v>-1</v>
      </c>
    </row>
    <row r="85" spans="2:6" ht="38.25" x14ac:dyDescent="0.25">
      <c r="B85" s="157">
        <v>5095347</v>
      </c>
      <c r="C85" s="137"/>
      <c r="D85" s="37" t="s">
        <v>118</v>
      </c>
      <c r="E85" s="136" t="s">
        <v>132</v>
      </c>
      <c r="F85" s="148">
        <v>-1</v>
      </c>
    </row>
    <row r="86" spans="2:6" ht="38.25" x14ac:dyDescent="0.25">
      <c r="B86" s="157">
        <v>5095348</v>
      </c>
      <c r="C86" s="141"/>
      <c r="D86" s="142" t="s">
        <v>119</v>
      </c>
      <c r="E86" s="143" t="s">
        <v>132</v>
      </c>
      <c r="F86" s="148">
        <v>-1</v>
      </c>
    </row>
    <row r="87" spans="2:6" ht="38.25" x14ac:dyDescent="0.25">
      <c r="B87" s="157">
        <v>5095349</v>
      </c>
      <c r="C87" s="137"/>
      <c r="D87" s="37" t="s">
        <v>120</v>
      </c>
      <c r="E87" s="136" t="s">
        <v>132</v>
      </c>
      <c r="F87" s="148">
        <v>-1</v>
      </c>
    </row>
    <row r="88" spans="2:6" ht="38.25" x14ac:dyDescent="0.25">
      <c r="B88" s="157">
        <v>5095350</v>
      </c>
      <c r="C88" s="141"/>
      <c r="D88" s="142" t="s">
        <v>121</v>
      </c>
      <c r="E88" s="143" t="s">
        <v>132</v>
      </c>
      <c r="F88" s="148">
        <v>-1</v>
      </c>
    </row>
    <row r="89" spans="2:6" ht="25.5" x14ac:dyDescent="0.25">
      <c r="B89" s="157">
        <v>5095351</v>
      </c>
      <c r="C89" s="137"/>
      <c r="D89" s="37" t="s">
        <v>122</v>
      </c>
      <c r="E89" s="136" t="s">
        <v>132</v>
      </c>
      <c r="F89" s="148">
        <v>-1</v>
      </c>
    </row>
    <row r="90" spans="2:6" ht="25.5" x14ac:dyDescent="0.25">
      <c r="B90" s="157">
        <v>5095352</v>
      </c>
      <c r="C90" s="141"/>
      <c r="D90" s="142" t="s">
        <v>123</v>
      </c>
      <c r="E90" s="143" t="s">
        <v>132</v>
      </c>
      <c r="F90" s="148">
        <v>-1</v>
      </c>
    </row>
    <row r="91" spans="2:6" ht="25.5" x14ac:dyDescent="0.25">
      <c r="B91" s="157">
        <v>5095353</v>
      </c>
      <c r="C91" s="137"/>
      <c r="D91" s="37" t="s">
        <v>124</v>
      </c>
      <c r="E91" s="136" t="s">
        <v>132</v>
      </c>
      <c r="F91" s="148">
        <v>-1</v>
      </c>
    </row>
    <row r="92" spans="2:6" ht="25.5" x14ac:dyDescent="0.25">
      <c r="B92" s="157">
        <v>5095354</v>
      </c>
      <c r="C92" s="141"/>
      <c r="D92" s="142" t="s">
        <v>125</v>
      </c>
      <c r="E92" s="143" t="s">
        <v>132</v>
      </c>
      <c r="F92" s="148">
        <v>-1</v>
      </c>
    </row>
    <row r="93" spans="2:6" ht="25.5" x14ac:dyDescent="0.25">
      <c r="B93" s="157">
        <v>5095355</v>
      </c>
      <c r="C93" s="137"/>
      <c r="D93" s="37" t="s">
        <v>126</v>
      </c>
      <c r="E93" s="136" t="s">
        <v>132</v>
      </c>
      <c r="F93" s="148">
        <v>-1</v>
      </c>
    </row>
    <row r="94" spans="2:6" ht="38.25" x14ac:dyDescent="0.25">
      <c r="B94" s="157">
        <v>5095356</v>
      </c>
      <c r="C94" s="141"/>
      <c r="D94" s="142" t="s">
        <v>127</v>
      </c>
      <c r="E94" s="143" t="s">
        <v>132</v>
      </c>
      <c r="F94" s="148">
        <v>-1</v>
      </c>
    </row>
    <row r="95" spans="2:6" ht="38.25" x14ac:dyDescent="0.25">
      <c r="B95" s="157">
        <v>5095357</v>
      </c>
      <c r="C95" s="137"/>
      <c r="D95" s="37" t="s">
        <v>128</v>
      </c>
      <c r="E95" s="136" t="s">
        <v>132</v>
      </c>
      <c r="F95" s="148">
        <v>-1</v>
      </c>
    </row>
    <row r="96" spans="2:6" ht="38.25" x14ac:dyDescent="0.25">
      <c r="B96" s="157">
        <v>5095358</v>
      </c>
      <c r="C96" s="141"/>
      <c r="D96" s="142" t="s">
        <v>129</v>
      </c>
      <c r="E96" s="143" t="s">
        <v>132</v>
      </c>
      <c r="F96" s="148">
        <v>-1</v>
      </c>
    </row>
    <row r="97" spans="2:6" ht="38.25" x14ac:dyDescent="0.25">
      <c r="B97" s="157">
        <v>5095359</v>
      </c>
      <c r="C97" s="137"/>
      <c r="D97" s="37" t="s">
        <v>130</v>
      </c>
      <c r="E97" s="136" t="s">
        <v>132</v>
      </c>
      <c r="F97" s="148">
        <v>-1</v>
      </c>
    </row>
    <row r="98" spans="2:6" ht="25.5" x14ac:dyDescent="0.25">
      <c r="B98" s="157">
        <v>5095339</v>
      </c>
      <c r="C98" s="141"/>
      <c r="D98" s="142" t="s">
        <v>110</v>
      </c>
      <c r="E98" s="143" t="s">
        <v>132</v>
      </c>
      <c r="F98" s="148">
        <v>1</v>
      </c>
    </row>
    <row r="99" spans="2:6" ht="25.5" x14ac:dyDescent="0.25">
      <c r="B99" s="157">
        <v>5095340</v>
      </c>
      <c r="C99" s="137"/>
      <c r="D99" s="37" t="s">
        <v>111</v>
      </c>
      <c r="E99" s="136" t="s">
        <v>132</v>
      </c>
      <c r="F99" s="148">
        <v>1</v>
      </c>
    </row>
    <row r="100" spans="2:6" ht="38.25" x14ac:dyDescent="0.25">
      <c r="B100" s="157">
        <v>5095341</v>
      </c>
      <c r="C100" s="141"/>
      <c r="D100" s="142" t="s">
        <v>112</v>
      </c>
      <c r="E100" s="143" t="s">
        <v>132</v>
      </c>
      <c r="F100" s="148">
        <v>1</v>
      </c>
    </row>
    <row r="101" spans="2:6" ht="38.25" x14ac:dyDescent="0.25">
      <c r="B101" s="157">
        <v>5095342</v>
      </c>
      <c r="C101" s="137"/>
      <c r="D101" s="37" t="s">
        <v>113</v>
      </c>
      <c r="E101" s="136" t="s">
        <v>132</v>
      </c>
      <c r="F101" s="148">
        <v>1</v>
      </c>
    </row>
    <row r="102" spans="2:6" ht="38.25" x14ac:dyDescent="0.25">
      <c r="B102" s="157">
        <v>5095343</v>
      </c>
      <c r="C102" s="141"/>
      <c r="D102" s="142" t="s">
        <v>114</v>
      </c>
      <c r="E102" s="143" t="s">
        <v>132</v>
      </c>
      <c r="F102" s="148">
        <v>1</v>
      </c>
    </row>
    <row r="103" spans="2:6" ht="38.25" x14ac:dyDescent="0.25">
      <c r="B103" s="157">
        <v>5096118</v>
      </c>
      <c r="C103" s="137"/>
      <c r="D103" s="37" t="s">
        <v>131</v>
      </c>
      <c r="E103" s="136" t="s">
        <v>132</v>
      </c>
      <c r="F103" s="148">
        <v>15000</v>
      </c>
    </row>
    <row r="104" spans="2:6" x14ac:dyDescent="0.25">
      <c r="B104" s="157">
        <v>5096155</v>
      </c>
      <c r="C104" s="141"/>
      <c r="D104" s="142" t="s">
        <v>132</v>
      </c>
      <c r="E104" s="143" t="s">
        <v>132</v>
      </c>
      <c r="F104" s="148">
        <v>1</v>
      </c>
    </row>
  </sheetData>
  <sheetProtection password="9F7E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18CBC06F8E9FF4D85E8491E2CF91598" ma:contentTypeVersion="0" ma:contentTypeDescription="צור מסמך חדש." ma:contentTypeScope="" ma:versionID="3da2af232dbff32ca5e100a46d67b2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c69e330b17b26747b49104fe0872e0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0D0D37-BEB1-430A-83D7-2514C4EED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2607F2-E177-4179-8173-CB6EF17CB0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9C3AFA-75DE-42D2-A7A3-AE98D22F8CA4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23.065</vt:lpstr>
      <vt:lpstr>גיליון1</vt:lpstr>
      <vt:lpstr>הסכם מחירים</vt:lpstr>
      <vt:lpstr>'23.065'!WPrint_Area_W</vt:lpstr>
    </vt:vector>
  </TitlesOfParts>
  <Company>MOD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u08159</dc:creator>
  <cp:lastModifiedBy>INBAL_NAKASH</cp:lastModifiedBy>
  <cp:lastPrinted>2021-01-07T14:48:34Z</cp:lastPrinted>
  <dcterms:created xsi:type="dcterms:W3CDTF">2008-08-03T11:02:35Z</dcterms:created>
  <dcterms:modified xsi:type="dcterms:W3CDTF">2021-09-01T10:16:23Z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