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65" windowWidth="15420" windowHeight="3135"/>
  </bookViews>
  <sheets>
    <sheet name="23.063" sheetId="1" r:id="rId1"/>
    <sheet name="גיליון1" sheetId="2" r:id="rId2"/>
    <sheet name="הסכם מחירים" sheetId="3" r:id="rId3"/>
  </sheets>
  <definedNames>
    <definedName name="_xlnm.Print_Area" localSheetId="0">'23.063'!$A$1:$AL$98</definedName>
    <definedName name="Z_185EE8D7_C609_4CF4_B853_CF0D00460D6D_.wvu.Cols" localSheetId="0" hidden="1">'23.063'!$AO:$BF</definedName>
    <definedName name="Z_185EE8D7_C609_4CF4_B853_CF0D00460D6D_.wvu.PrintArea" localSheetId="0" hidden="1">'23.063'!#REF!</definedName>
    <definedName name="ספושניק">'23.063'!#REF!</definedName>
  </definedNames>
  <calcPr calcId="145621"/>
  <customWorkbookViews>
    <customWorkbookView name="טופס 1.020" guid="{185EE8D7-C609-4CF4-B853-CF0D00460D6D}" maximized="1" windowWidth="1020" windowHeight="567" activeSheetId="1"/>
  </customWorkbookViews>
</workbook>
</file>

<file path=xl/calcChain.xml><?xml version="1.0" encoding="utf-8"?>
<calcChain xmlns="http://schemas.openxmlformats.org/spreadsheetml/2006/main">
  <c r="AF64" i="1" l="1"/>
  <c r="AF65" i="1"/>
  <c r="AF66" i="1"/>
  <c r="AF67" i="1"/>
  <c r="AF68" i="1"/>
  <c r="AF69" i="1"/>
  <c r="AF70" i="1"/>
  <c r="AF71" i="1"/>
  <c r="AF72" i="1"/>
  <c r="AH64" i="1"/>
  <c r="AH65" i="1"/>
  <c r="AH66" i="1"/>
  <c r="AH67" i="1"/>
  <c r="AH68" i="1"/>
  <c r="AH69" i="1"/>
  <c r="AH70" i="1"/>
  <c r="AH71" i="1"/>
  <c r="AH72" i="1"/>
  <c r="F64" i="1"/>
  <c r="F65" i="1"/>
  <c r="F66" i="1"/>
  <c r="F67" i="1"/>
  <c r="F68" i="1"/>
  <c r="F69" i="1"/>
  <c r="F70" i="1"/>
  <c r="F71" i="1"/>
  <c r="F72" i="1"/>
  <c r="F63" i="1"/>
  <c r="V63" i="1"/>
  <c r="D63" i="1"/>
  <c r="E63" i="1"/>
  <c r="M63" i="1"/>
  <c r="M64" i="1" l="1"/>
  <c r="M65" i="1"/>
  <c r="M66" i="1"/>
  <c r="M67" i="1"/>
  <c r="M68" i="1"/>
  <c r="M69" i="1"/>
  <c r="M70" i="1"/>
  <c r="M71" i="1"/>
  <c r="M72" i="1"/>
  <c r="X63" i="1"/>
  <c r="AD63" i="1"/>
  <c r="D64" i="1"/>
  <c r="D65" i="1"/>
  <c r="D66" i="1"/>
  <c r="D67" i="1"/>
  <c r="D68" i="1"/>
  <c r="D69" i="1"/>
  <c r="D70" i="1"/>
  <c r="D71" i="1"/>
  <c r="D72" i="1"/>
  <c r="X64" i="1"/>
  <c r="X65" i="1"/>
  <c r="X66" i="1"/>
  <c r="X67" i="1"/>
  <c r="X68" i="1"/>
  <c r="X69" i="1"/>
  <c r="X70" i="1"/>
  <c r="X71" i="1"/>
  <c r="X72" i="1"/>
  <c r="E64" i="1"/>
  <c r="E65" i="1"/>
  <c r="E66" i="1"/>
  <c r="E67" i="1"/>
  <c r="E68" i="1"/>
  <c r="E69" i="1"/>
  <c r="E70" i="1"/>
  <c r="E71" i="1"/>
  <c r="E72" i="1"/>
  <c r="V64" i="1"/>
  <c r="V65" i="1"/>
  <c r="V66" i="1"/>
  <c r="V67" i="1"/>
  <c r="V68" i="1"/>
  <c r="V69" i="1"/>
  <c r="V70" i="1"/>
  <c r="V71" i="1"/>
  <c r="V72" i="1"/>
  <c r="AH63" i="1" l="1"/>
  <c r="AF63" i="1" s="1"/>
  <c r="AF73" i="1" s="1"/>
  <c r="AE73" i="1"/>
  <c r="AD64" i="1" l="1"/>
  <c r="AD65" i="1"/>
  <c r="AD66" i="1"/>
  <c r="AD67" i="1"/>
  <c r="AD68" i="1"/>
  <c r="AD69" i="1"/>
  <c r="AD70" i="1"/>
  <c r="AD71" i="1"/>
  <c r="AD72" i="1"/>
  <c r="AH73" i="1" l="1"/>
  <c r="AD73" i="1"/>
  <c r="X73" i="1"/>
  <c r="Y83" i="1" l="1"/>
  <c r="AF83" i="1" l="1"/>
  <c r="C17" i="2" l="1"/>
  <c r="C18" i="2"/>
  <c r="C19" i="2"/>
  <c r="C20" i="2"/>
  <c r="C21" i="2"/>
  <c r="C22" i="2"/>
  <c r="C23" i="2"/>
  <c r="C24" i="2"/>
  <c r="C25" i="2"/>
  <c r="C26" i="2"/>
  <c r="C27" i="2"/>
  <c r="C16" i="2"/>
  <c r="S83" i="1" l="1"/>
  <c r="M83" i="1" l="1"/>
  <c r="F83" i="1" s="1"/>
</calcChain>
</file>

<file path=xl/comments1.xml><?xml version="1.0" encoding="utf-8"?>
<comments xmlns="http://schemas.openxmlformats.org/spreadsheetml/2006/main">
  <authors>
    <author>Administrator</author>
  </authors>
  <commentList>
    <comment ref="D33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חתימת המשרד המעניק שרותים על טופס ההזמנה. </t>
        </r>
      </text>
    </comment>
  </commentList>
</comments>
</file>

<file path=xl/sharedStrings.xml><?xml version="1.0" encoding="utf-8"?>
<sst xmlns="http://schemas.openxmlformats.org/spreadsheetml/2006/main" count="230" uniqueCount="156">
  <si>
    <t>תאריך</t>
  </si>
  <si>
    <t>שכר מתכנן</t>
  </si>
  <si>
    <t>לפי מע"מ של:</t>
  </si>
  <si>
    <t>ללא מע"מ</t>
  </si>
  <si>
    <t>כולל מע"מ</t>
  </si>
  <si>
    <t>לשימוש המתכנן</t>
  </si>
  <si>
    <t>לשימוש מעהב"ט</t>
  </si>
  <si>
    <t>תפקיד</t>
  </si>
  <si>
    <t>החשבון ערוך</t>
  </si>
  <si>
    <t>חתימה וחותמת המתכנן</t>
  </si>
  <si>
    <t xml:space="preserve">הערה: </t>
  </si>
  <si>
    <t>א. פרטי המשרד</t>
  </si>
  <si>
    <t>ב. פרטי ההזמנה</t>
  </si>
  <si>
    <t xml:space="preserve">מספר הזמנה: </t>
  </si>
  <si>
    <t xml:space="preserve">ג. פרטי החשבון </t>
  </si>
  <si>
    <t xml:space="preserve">נתוני החוזה מעודכנים ע"פ הסכם שינויים מס' </t>
  </si>
  <si>
    <t>שם המשרד:</t>
  </si>
  <si>
    <t xml:space="preserve">למילוי ע"י הספק </t>
  </si>
  <si>
    <t>מספר ספק:</t>
  </si>
  <si>
    <t>סלולרי של איש הקשר:</t>
  </si>
  <si>
    <t>דוא"ל:</t>
  </si>
  <si>
    <t>עד תאריך:</t>
  </si>
  <si>
    <t>.1</t>
  </si>
  <si>
    <t>מספר פקסימיליה:</t>
  </si>
  <si>
    <t xml:space="preserve">הערות למילוי - פרטי ההזמנה: </t>
  </si>
  <si>
    <t xml:space="preserve">לצורך הגשת חשבון - יש למלא הפרטים הבאים: </t>
  </si>
  <si>
    <t>חשבון חלקי/סופי מס': [סידורי]</t>
  </si>
  <si>
    <t>1.</t>
  </si>
  <si>
    <t>2.</t>
  </si>
  <si>
    <t>3.</t>
  </si>
  <si>
    <t>4.</t>
  </si>
  <si>
    <t>5.</t>
  </si>
  <si>
    <t>6.</t>
  </si>
  <si>
    <t xml:space="preserve">מספר עוסק מורשה: </t>
  </si>
  <si>
    <t xml:space="preserve"> מספר חשבונית עסקה מצורפת לחשבון: </t>
  </si>
  <si>
    <t>איש קשר מטעם המשרד:</t>
  </si>
  <si>
    <t>מועד תחילת החוזה:</t>
  </si>
  <si>
    <t>מועד סיום החוזה:</t>
  </si>
  <si>
    <t>בעת מילוי הטופס יש לרשום מידע בלתי מסווג בלבד</t>
  </si>
  <si>
    <t>יחידה</t>
  </si>
  <si>
    <t xml:space="preserve">1 - צפון </t>
  </si>
  <si>
    <t>4 - דרום</t>
  </si>
  <si>
    <t>מקדם</t>
  </si>
  <si>
    <t>סה"כ</t>
  </si>
  <si>
    <t xml:space="preserve">מועד למתן השירותים שבוצעו לחשבון הנוכחי: </t>
  </si>
  <si>
    <t xml:space="preserve"> שכר מודד</t>
  </si>
  <si>
    <t>שירותים שסופקו</t>
  </si>
  <si>
    <t>סך השירותים שהוזמנו במסגרת ההזמנה</t>
  </si>
  <si>
    <t>לשימוש המודד</t>
  </si>
  <si>
    <t xml:space="preserve">אישור ר' ענף/מנהל מחוז </t>
  </si>
  <si>
    <t>סוג משרד</t>
  </si>
  <si>
    <t>גדול</t>
  </si>
  <si>
    <t>בינוני</t>
  </si>
  <si>
    <t>קטן</t>
  </si>
  <si>
    <t xml:space="preserve">איזור </t>
  </si>
  <si>
    <t>צפון</t>
  </si>
  <si>
    <t xml:space="preserve">מרכז </t>
  </si>
  <si>
    <t>איו"ש</t>
  </si>
  <si>
    <t>דרום</t>
  </si>
  <si>
    <t>ע. דחופה  -ביצוע תוך 24 שעות לכל המאוחר ממועד הוצאת הזמנה מאושרת</t>
  </si>
  <si>
    <t>תוספת לאיזור</t>
  </si>
  <si>
    <t>לא</t>
  </si>
  <si>
    <t>ללא</t>
  </si>
  <si>
    <t>רמת הגולן, מוצבי קו כחול</t>
  </si>
  <si>
    <t>בקעת הירדן</t>
  </si>
  <si>
    <t>עד רדיוס 100 ק"מ מהעיר אילת</t>
  </si>
  <si>
    <t>יהודה ושומרון</t>
  </si>
  <si>
    <t>איזור</t>
  </si>
  <si>
    <t>מק"ט</t>
  </si>
  <si>
    <t>טקסט קצר</t>
  </si>
  <si>
    <t>תיאור ארוך</t>
  </si>
  <si>
    <t>טקסט ארוך</t>
  </si>
  <si>
    <t>יחידת מידה</t>
  </si>
  <si>
    <t>מחיר לאחר מקדמים (₪)</t>
  </si>
  <si>
    <t>סה"כ סכום שאושר בהזמנה (₪)</t>
  </si>
  <si>
    <t>כמות שסופקה (ביחידות)</t>
  </si>
  <si>
    <t>לתשלום בחשבון נוכחי</t>
  </si>
  <si>
    <t>הוגש בחשבונות קודמים (₪)</t>
  </si>
  <si>
    <t>כמות שטרם סופקה</t>
  </si>
  <si>
    <t>אישור רמ"ד/קפ"ט</t>
  </si>
  <si>
    <t>אישור תו"פ</t>
  </si>
  <si>
    <t xml:space="preserve">ג. נתוני החוזה: </t>
  </si>
  <si>
    <t>מס"ד</t>
  </si>
  <si>
    <t>חותמת וחתימת מאשר</t>
  </si>
  <si>
    <t>פרטי מורשה החתימה</t>
  </si>
  <si>
    <t>שם ושם משפחה</t>
  </si>
  <si>
    <t>ת.ז./ מספר אישי</t>
  </si>
  <si>
    <t xml:space="preserve">חתימה וחותמת </t>
  </si>
  <si>
    <t>חותמת דואר נכנס - גוף דורש</t>
  </si>
  <si>
    <t>חותמת תאריך קליטה ביחידה להתקשרויות עם מתכננים</t>
  </si>
  <si>
    <r>
      <t xml:space="preserve">סה"כ שכר בחוזה </t>
    </r>
    <r>
      <rPr>
        <b/>
        <sz val="12"/>
        <rFont val="David"/>
        <family val="2"/>
        <charset val="177"/>
      </rPr>
      <t>( לפי תחשיב ו/או הסכם שינויים בתוקף)</t>
    </r>
  </si>
  <si>
    <t>יתרה כספית (₪)</t>
  </si>
  <si>
    <t xml:space="preserve">יתרה בהזמנה </t>
  </si>
  <si>
    <t>מועד אישור ההזמנה ע"י הספק:</t>
  </si>
  <si>
    <t xml:space="preserve">שם האתר: </t>
  </si>
  <si>
    <t>מתאריך:</t>
  </si>
  <si>
    <t>חשבון מצטבר (₪)</t>
  </si>
  <si>
    <t>חשבונות קודמים (₪)</t>
  </si>
  <si>
    <t>לתשלום (₪)</t>
  </si>
  <si>
    <t>קומפ'</t>
  </si>
  <si>
    <t>2</t>
  </si>
  <si>
    <t>3</t>
  </si>
  <si>
    <t>4</t>
  </si>
  <si>
    <t>5</t>
  </si>
  <si>
    <t>6</t>
  </si>
  <si>
    <t>7</t>
  </si>
  <si>
    <t xml:space="preserve">עבודה דחופה: </t>
  </si>
  <si>
    <t>עבודה דחופה?</t>
  </si>
  <si>
    <t>ק"מ רץ</t>
  </si>
  <si>
    <t>קמ"ר</t>
  </si>
  <si>
    <t>סריקה וחישוב כמויות</t>
  </si>
  <si>
    <t>חישוב הבדלי כמויות בין סריקות ממועדים שונים</t>
  </si>
  <si>
    <t>ביטול עבודה-פחות משני י"ע לפני ביצוע</t>
  </si>
  <si>
    <t>ביטול עבודה לאחר תחילת ביצוע בפועל</t>
  </si>
  <si>
    <t>ביטול מדידה מבצעית דחופה למבנים</t>
  </si>
  <si>
    <t>אי הסדרת א.כניסה לסקר נכסים-ע"י המזמין</t>
  </si>
  <si>
    <t>אי הסדרת א.כניסה לביצוע מדידה-ע"י המזמין</t>
  </si>
  <si>
    <t>הפרה יסודית של החוזה</t>
  </si>
  <si>
    <t>אי עמידה בלו"ז המוגדר</t>
  </si>
  <si>
    <t>מסירת תוצרים על בסיס נתונים לא עדכניים</t>
  </si>
  <si>
    <t>מסירת תוצרים למנה"פ במקום לענף תו"פ</t>
  </si>
  <si>
    <t>אי ביצוע העבודות בהתאם לתקנות המודדים</t>
  </si>
  <si>
    <t>אי ביצוע העבודות בהתאם למפרט הנדרש</t>
  </si>
  <si>
    <t>התייצבות לעבודה - ללא תאום מלא ומאושר</t>
  </si>
  <si>
    <t>אי התייצבות לעבודה במועד שנקבע</t>
  </si>
  <si>
    <t>מסירת תוצרים חסרים/לקויים</t>
  </si>
  <si>
    <t xml:space="preserve">אי עמידה בלו"ז לתיקון הליקויים </t>
  </si>
  <si>
    <t xml:space="preserve">ליקוי חוזר בדו"ח הליקויים </t>
  </si>
  <si>
    <t>ליקוי החוזר בשנית בדו"ח הליקויים</t>
  </si>
  <si>
    <t>חריגה מסעיפי המחירון שבמסגרת ההזמנה</t>
  </si>
  <si>
    <t>אי התייצבות ספק אצל המזמין-תיקון ליקויים</t>
  </si>
  <si>
    <t>אי מסירת דו"ח מבנים נטושים/לא מאוכלסים</t>
  </si>
  <si>
    <t>אי התייצבות אנשי מחשוב/בע"ת-הטמעת נתונים</t>
  </si>
  <si>
    <t>10.2 - תוספת מקסימלית מקדם-ע.דחופה</t>
  </si>
  <si>
    <t>הקצב</t>
  </si>
  <si>
    <t>מחיר לאחר מקדמים</t>
  </si>
  <si>
    <t>כמות שאושרה בהזמנה</t>
  </si>
  <si>
    <t>טופס מעודכן ל-01.2021</t>
  </si>
  <si>
    <t>הסכם מחירים  - לידר אווירי - 23.063</t>
  </si>
  <si>
    <t>13.1 א'</t>
  </si>
  <si>
    <t>13.2 א'</t>
  </si>
  <si>
    <t>13.62 א'</t>
  </si>
  <si>
    <t>13.5 -ע.דחופה</t>
  </si>
  <si>
    <t>13.6-ע.דחופה</t>
  </si>
  <si>
    <t>13.61-ע.דחופה</t>
  </si>
  <si>
    <t>13.62 א'-ע.דחופה</t>
  </si>
  <si>
    <t>עלות חד פעמית להזמנה באיזור ב' ו- ג'</t>
  </si>
  <si>
    <t>עלות חד פעמית  להזמנה באזור א' ו- ד'</t>
  </si>
  <si>
    <t>סריקה ומיפוי LIDAR אווירי בקנ"מ 1:500</t>
  </si>
  <si>
    <t>סריקה מיפוי LIDAR אווירי בקנ"מ 1:500, רוחב פס 500 מ'</t>
  </si>
  <si>
    <t>עבודה דחופה- סריקה ומיפוי LIDAR אווירי בקנ"מ 1:500</t>
  </si>
  <si>
    <t>עבודה דחופה- סריקה מיפוי LIDAR אווירי בקנ"מ 1:500, רוחב פס 500 מ'</t>
  </si>
  <si>
    <t>עבודה דחופה- סריקה וחישוב כמויות</t>
  </si>
  <si>
    <t>עבודה דחופה- חישוב הבדלי כמויות בין סריקות ממועדים שונים</t>
  </si>
  <si>
    <t>מספר הסכם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</si>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</sst>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  <numFmt numFmtId="165" formatCode="0.000"/>
    <numFmt numFmtId="166" formatCode="0.0"/>
    <numFmt numFmtId="167" formatCode="[$-1010000]d/m/yyyy;@"/>
    <numFmt numFmtId="168" formatCode="#,##0.0"/>
    <numFmt numFmtId="169" formatCode="_ * #,##0_ ;_ * \-#,##0_ ;_ * &quot;-&quot;??_ ;_ @_ "/>
  </numFmts>
  <fonts count="47" x14ac:knownFonts="1">
    <font>
      <sz val="10"/>
      <name val="Arial"/>
      <charset val="177"/>
    </font>
    <font>
      <sz val="10"/>
      <name val="Arial"/>
      <family val="2"/>
    </font>
    <font>
      <sz val="12"/>
      <name val="Arial"/>
      <family val="2"/>
      <charset val="177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2"/>
      <name val="David"/>
      <family val="2"/>
      <charset val="177"/>
    </font>
    <font>
      <sz val="10"/>
      <name val="Arial"/>
      <family val="2"/>
    </font>
    <font>
      <sz val="12"/>
      <name val="David"/>
      <family val="2"/>
      <charset val="177"/>
    </font>
    <font>
      <sz val="8"/>
      <name val="Arial"/>
      <family val="2"/>
    </font>
    <font>
      <sz val="16"/>
      <name val="Aharoni"/>
      <charset val="177"/>
    </font>
    <font>
      <sz val="11"/>
      <name val="Aharoni"/>
      <charset val="177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b/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21"/>
      <color indexed="10"/>
      <name val="David"/>
      <family val="2"/>
      <charset val="177"/>
    </font>
    <font>
      <sz val="13"/>
      <name val="David"/>
      <family val="2"/>
      <charset val="177"/>
    </font>
    <font>
      <b/>
      <sz val="22"/>
      <name val="David"/>
      <family val="2"/>
      <charset val="177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16"/>
      <name val="David"/>
      <family val="2"/>
      <charset val="177"/>
    </font>
    <font>
      <sz val="10"/>
      <color theme="0"/>
      <name val="Arial"/>
      <family val="2"/>
    </font>
    <font>
      <sz val="13"/>
      <color theme="0"/>
      <name val="David"/>
      <family val="2"/>
      <charset val="177"/>
    </font>
    <font>
      <b/>
      <sz val="13"/>
      <color theme="0"/>
      <name val="David"/>
      <family val="2"/>
      <charset val="177"/>
    </font>
    <font>
      <b/>
      <sz val="12"/>
      <color theme="0"/>
      <name val="Arial"/>
      <family val="2"/>
    </font>
    <font>
      <b/>
      <sz val="11"/>
      <color theme="0"/>
      <name val="Arial"/>
      <family val="2"/>
      <charset val="177"/>
      <scheme val="minor"/>
    </font>
    <font>
      <b/>
      <sz val="12"/>
      <color indexed="10"/>
      <name val="David"/>
      <family val="2"/>
      <charset val="177"/>
    </font>
    <font>
      <b/>
      <sz val="14"/>
      <name val="Arial"/>
      <family val="2"/>
      <scheme val="minor"/>
    </font>
    <font>
      <b/>
      <sz val="16"/>
      <name val="Arial"/>
      <family val="2"/>
      <scheme val="minor"/>
    </font>
    <font>
      <b/>
      <sz val="14"/>
      <color indexed="14"/>
      <name val="Arial"/>
      <family val="2"/>
      <scheme val="minor"/>
    </font>
    <font>
      <b/>
      <sz val="14"/>
      <color indexed="13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12"/>
      <name val="Arial"/>
      <family val="2"/>
      <scheme val="minor"/>
    </font>
    <font>
      <b/>
      <u/>
      <sz val="14"/>
      <color indexed="12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b/>
      <sz val="14"/>
      <color indexed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3"/>
      <name val="Arial"/>
      <family val="2"/>
    </font>
    <font>
      <b/>
      <sz val="13"/>
      <color theme="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hair">
        <color indexed="5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5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dotted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/>
      <right/>
      <top style="dashed">
        <color rgb="FF33CC33"/>
      </top>
      <bottom style="dashed">
        <color rgb="FF33CC33"/>
      </bottom>
      <diagonal/>
    </border>
    <border>
      <left/>
      <right style="dashed">
        <color rgb="FF33CC33"/>
      </right>
      <top style="dashed">
        <color rgb="FF33CC33"/>
      </top>
      <bottom style="dashed">
        <color rgb="FF33CC33"/>
      </bottom>
      <diagonal/>
    </border>
    <border>
      <left/>
      <right/>
      <top style="dashed">
        <color rgb="FF33CC33"/>
      </top>
      <bottom/>
      <diagonal/>
    </border>
    <border>
      <left style="dashed">
        <color rgb="FF33CC33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/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thin">
        <color theme="9" tint="0.39991454817346722"/>
      </right>
      <top/>
      <bottom/>
      <diagonal/>
    </border>
    <border>
      <left style="thin">
        <color theme="9" tint="0.39991454817346722"/>
      </left>
      <right/>
      <top/>
      <bottom/>
      <diagonal/>
    </border>
    <border>
      <left style="dashed">
        <color theme="9" tint="-0.24994659260841701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42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 applyProtection="1">
      <alignment readingOrder="2"/>
    </xf>
    <xf numFmtId="0" fontId="0" fillId="0" borderId="0" xfId="0" applyFill="1" applyAlignment="1" applyProtection="1">
      <alignment readingOrder="2"/>
    </xf>
    <xf numFmtId="0" fontId="0" fillId="0" borderId="0" xfId="0" applyBorder="1" applyAlignment="1" applyProtection="1">
      <alignment readingOrder="2"/>
    </xf>
    <xf numFmtId="0" fontId="16" fillId="0" borderId="0" xfId="0" applyFont="1" applyBorder="1" applyAlignment="1" applyProtection="1">
      <alignment readingOrder="2"/>
    </xf>
    <xf numFmtId="0" fontId="16" fillId="0" borderId="0" xfId="0" applyFont="1" applyAlignment="1" applyProtection="1">
      <alignment readingOrder="2"/>
    </xf>
    <xf numFmtId="0" fontId="0" fillId="0" borderId="0" xfId="0" applyFill="1" applyBorder="1" applyAlignment="1" applyProtection="1">
      <alignment readingOrder="2"/>
    </xf>
    <xf numFmtId="0" fontId="16" fillId="0" borderId="0" xfId="0" applyFont="1" applyFill="1" applyBorder="1" applyAlignment="1" applyProtection="1">
      <alignment horizontal="center" readingOrder="2"/>
    </xf>
    <xf numFmtId="0" fontId="0" fillId="4" borderId="0" xfId="0" applyFill="1" applyAlignment="1" applyProtection="1">
      <alignment readingOrder="2"/>
    </xf>
    <xf numFmtId="0" fontId="0" fillId="0" borderId="0" xfId="0" applyFill="1" applyAlignment="1" applyProtection="1">
      <alignment readingOrder="1"/>
    </xf>
    <xf numFmtId="0" fontId="0" fillId="0" borderId="0" xfId="0" applyAlignment="1" applyProtection="1">
      <alignment readingOrder="1"/>
    </xf>
    <xf numFmtId="0" fontId="16" fillId="0" borderId="0" xfId="0" applyFont="1" applyFill="1" applyAlignment="1" applyProtection="1">
      <alignment readingOrder="2"/>
    </xf>
    <xf numFmtId="10" fontId="12" fillId="0" borderId="0" xfId="0" applyNumberFormat="1" applyFont="1" applyFill="1" applyBorder="1" applyAlignment="1" applyProtection="1">
      <alignment horizontal="center" shrinkToFit="1" readingOrder="1"/>
    </xf>
    <xf numFmtId="0" fontId="3" fillId="0" borderId="0" xfId="0" applyFont="1" applyFill="1" applyBorder="1" applyAlignment="1" applyProtection="1">
      <alignment readingOrder="2"/>
    </xf>
    <xf numFmtId="164" fontId="7" fillId="2" borderId="11" xfId="2" applyNumberFormat="1" applyFont="1" applyFill="1" applyBorder="1" applyAlignment="1" applyProtection="1">
      <alignment vertical="center" shrinkToFit="1" readingOrder="1"/>
    </xf>
    <xf numFmtId="164" fontId="7" fillId="2" borderId="12" xfId="2" applyNumberFormat="1" applyFont="1" applyFill="1" applyBorder="1" applyAlignment="1" applyProtection="1">
      <alignment vertical="center" shrinkToFit="1" readingOrder="1"/>
    </xf>
    <xf numFmtId="0" fontId="25" fillId="0" borderId="0" xfId="0" applyFont="1" applyFill="1" applyAlignment="1" applyProtection="1">
      <alignment readingOrder="2"/>
    </xf>
    <xf numFmtId="0" fontId="25" fillId="0" borderId="0" xfId="0" applyFont="1" applyAlignment="1" applyProtection="1">
      <alignment readingOrder="2"/>
    </xf>
    <xf numFmtId="0" fontId="25" fillId="11" borderId="0" xfId="0" applyFont="1" applyFill="1" applyAlignment="1" applyProtection="1">
      <alignment readingOrder="2"/>
    </xf>
    <xf numFmtId="0" fontId="0" fillId="11" borderId="0" xfId="0" applyFill="1" applyAlignment="1" applyProtection="1">
      <alignment readingOrder="2"/>
    </xf>
    <xf numFmtId="0" fontId="26" fillId="0" borderId="0" xfId="0" applyFont="1" applyBorder="1" applyAlignment="1" applyProtection="1">
      <alignment readingOrder="2"/>
    </xf>
    <xf numFmtId="0" fontId="25" fillId="4" borderId="0" xfId="0" applyFont="1" applyFill="1" applyAlignment="1" applyProtection="1">
      <alignment readingOrder="2"/>
    </xf>
    <xf numFmtId="0" fontId="25" fillId="0" borderId="0" xfId="0" applyFont="1" applyBorder="1" applyAlignment="1" applyProtection="1">
      <alignment readingOrder="2"/>
    </xf>
    <xf numFmtId="0" fontId="6" fillId="0" borderId="0" xfId="0" applyFont="1" applyFill="1" applyAlignment="1" applyProtection="1">
      <alignment readingOrder="1"/>
    </xf>
    <xf numFmtId="164" fontId="28" fillId="11" borderId="0" xfId="2" applyNumberFormat="1" applyFont="1" applyFill="1" applyBorder="1" applyAlignment="1" applyProtection="1">
      <alignment vertical="center" shrinkToFit="1" readingOrder="2"/>
    </xf>
    <xf numFmtId="0" fontId="25" fillId="11" borderId="0" xfId="0" applyFont="1" applyFill="1" applyBorder="1" applyAlignment="1" applyProtection="1">
      <alignment readingOrder="2"/>
    </xf>
    <xf numFmtId="0" fontId="0" fillId="11" borderId="0" xfId="0" applyFill="1" applyBorder="1" applyAlignment="1" applyProtection="1">
      <alignment readingOrder="2"/>
    </xf>
    <xf numFmtId="0" fontId="3" fillId="0" borderId="0" xfId="0" applyFont="1" applyAlignment="1" applyProtection="1">
      <alignment readingOrder="2"/>
    </xf>
    <xf numFmtId="0" fontId="3" fillId="11" borderId="0" xfId="0" applyFont="1" applyFill="1" applyBorder="1" applyAlignment="1" applyProtection="1">
      <alignment readingOrder="2"/>
    </xf>
    <xf numFmtId="0" fontId="3" fillId="0" borderId="0" xfId="0" applyFont="1" applyFill="1" applyAlignment="1" applyProtection="1">
      <alignment readingOrder="2"/>
    </xf>
    <xf numFmtId="164" fontId="10" fillId="0" borderId="0" xfId="2" applyNumberFormat="1" applyFont="1" applyFill="1" applyBorder="1" applyAlignment="1" applyProtection="1">
      <alignment horizontal="right" vertical="center" shrinkToFit="1" readingOrder="1"/>
    </xf>
    <xf numFmtId="0" fontId="9" fillId="0" borderId="0" xfId="2" applyFont="1" applyFill="1" applyBorder="1" applyAlignment="1" applyProtection="1">
      <alignment horizontal="center" vertical="center" readingOrder="1"/>
    </xf>
    <xf numFmtId="164" fontId="20" fillId="0" borderId="0" xfId="2" applyNumberFormat="1" applyFont="1" applyFill="1" applyBorder="1" applyAlignment="1" applyProtection="1">
      <alignment horizontal="right" vertical="center" shrinkToFit="1" readingOrder="1"/>
    </xf>
    <xf numFmtId="0" fontId="21" fillId="0" borderId="0" xfId="2" applyFont="1" applyFill="1" applyBorder="1" applyAlignment="1" applyProtection="1">
      <alignment horizontal="right" vertical="center" readingOrder="1"/>
    </xf>
    <xf numFmtId="0" fontId="21" fillId="0" borderId="0" xfId="2" applyFont="1" applyFill="1" applyBorder="1" applyAlignment="1" applyProtection="1">
      <alignment horizontal="center" readingOrder="1"/>
    </xf>
    <xf numFmtId="165" fontId="0" fillId="0" borderId="0" xfId="0" applyNumberFormat="1"/>
    <xf numFmtId="0" fontId="11" fillId="0" borderId="0" xfId="2" applyFont="1" applyFill="1" applyBorder="1" applyAlignment="1" applyProtection="1">
      <alignment horizontal="center" vertical="center" readingOrder="2"/>
    </xf>
    <xf numFmtId="0" fontId="0" fillId="0" borderId="1" xfId="0" applyFont="1" applyBorder="1" applyAlignment="1">
      <alignment horizontal="center" vertical="center" wrapText="1"/>
    </xf>
    <xf numFmtId="164" fontId="20" fillId="0" borderId="0" xfId="2" applyNumberFormat="1" applyFont="1" applyFill="1" applyBorder="1" applyAlignment="1" applyProtection="1">
      <alignment horizontal="center" vertical="center" shrinkToFit="1" readingOrder="1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0" fontId="20" fillId="0" borderId="0" xfId="2" applyFont="1" applyFill="1" applyBorder="1" applyAlignment="1" applyProtection="1">
      <alignment vertical="center" readingOrder="2"/>
    </xf>
    <xf numFmtId="0" fontId="20" fillId="0" borderId="0" xfId="2" applyFont="1" applyFill="1" applyBorder="1" applyAlignment="1" applyProtection="1">
      <alignment horizontal="center" vertical="center" readingOrder="2"/>
    </xf>
    <xf numFmtId="0" fontId="24" fillId="0" borderId="0" xfId="2" applyFont="1" applyFill="1" applyBorder="1" applyAlignment="1" applyProtection="1">
      <alignment horizontal="center" vertical="center" readingOrder="2"/>
    </xf>
    <xf numFmtId="0" fontId="14" fillId="0" borderId="0" xfId="2" applyFont="1" applyFill="1" applyBorder="1" applyAlignment="1" applyProtection="1">
      <alignment horizontal="right" vertical="center" shrinkToFit="1" readingOrder="2"/>
    </xf>
    <xf numFmtId="10" fontId="27" fillId="0" borderId="0" xfId="2" applyNumberFormat="1" applyFont="1" applyFill="1" applyBorder="1" applyAlignment="1" applyProtection="1">
      <alignment horizontal="right" vertical="center" readingOrder="1"/>
    </xf>
    <xf numFmtId="164" fontId="15" fillId="0" borderId="0" xfId="2" applyNumberFormat="1" applyFont="1" applyFill="1" applyBorder="1" applyAlignment="1" applyProtection="1">
      <alignment horizontal="center" vertical="center" shrinkToFit="1" readingOrder="2"/>
    </xf>
    <xf numFmtId="0" fontId="12" fillId="0" borderId="0" xfId="2" applyFont="1" applyFill="1" applyBorder="1" applyAlignment="1" applyProtection="1">
      <alignment horizontal="center" vertical="center" readingOrder="1"/>
    </xf>
    <xf numFmtId="0" fontId="12" fillId="8" borderId="1" xfId="2" applyFont="1" applyFill="1" applyBorder="1" applyAlignment="1" applyProtection="1">
      <alignment horizontal="center" vertical="center" readingOrder="1"/>
    </xf>
    <xf numFmtId="0" fontId="12" fillId="0" borderId="0" xfId="2" applyFont="1" applyFill="1" applyBorder="1" applyAlignment="1" applyProtection="1">
      <alignment horizontal="center" vertical="center" wrapText="1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11" fillId="2" borderId="3" xfId="2" applyFont="1" applyFill="1" applyBorder="1" applyAlignment="1" applyProtection="1">
      <alignment horizontal="center" vertical="center" wrapText="1" readingOrder="2"/>
    </xf>
    <xf numFmtId="0" fontId="6" fillId="0" borderId="0" xfId="0" applyFont="1" applyBorder="1" applyAlignment="1" applyProtection="1">
      <alignment readingOrder="2"/>
    </xf>
    <xf numFmtId="0" fontId="13" fillId="8" borderId="3" xfId="0" applyFont="1" applyFill="1" applyBorder="1" applyAlignment="1">
      <alignment horizontal="center" vertical="center" wrapText="1" readingOrder="2"/>
    </xf>
    <xf numFmtId="0" fontId="20" fillId="0" borderId="51" xfId="2" applyFont="1" applyFill="1" applyBorder="1" applyAlignment="1" applyProtection="1">
      <alignment vertical="center" readingOrder="2"/>
    </xf>
    <xf numFmtId="10" fontId="20" fillId="0" borderId="51" xfId="2" applyNumberFormat="1" applyFont="1" applyFill="1" applyBorder="1" applyAlignment="1" applyProtection="1">
      <alignment vertical="center" readingOrder="2"/>
      <protection locked="0"/>
    </xf>
    <xf numFmtId="0" fontId="20" fillId="0" borderId="51" xfId="2" applyFont="1" applyFill="1" applyBorder="1" applyAlignment="1" applyProtection="1">
      <alignment horizontal="center" vertical="center" readingOrder="1"/>
    </xf>
    <xf numFmtId="0" fontId="20" fillId="0" borderId="51" xfId="2" applyFont="1" applyFill="1" applyBorder="1" applyAlignment="1" applyProtection="1">
      <alignment horizontal="center" vertical="center" readingOrder="2"/>
    </xf>
    <xf numFmtId="0" fontId="21" fillId="0" borderId="0" xfId="2" applyFont="1" applyFill="1" applyBorder="1" applyAlignment="1" applyProtection="1">
      <alignment horizontal="center" vertical="center" readingOrder="1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0" fontId="31" fillId="0" borderId="25" xfId="0" applyFont="1" applyFill="1" applyBorder="1" applyAlignment="1" applyProtection="1">
      <alignment horizontal="center" vertical="center" readingOrder="2"/>
    </xf>
    <xf numFmtId="0" fontId="31" fillId="0" borderId="0" xfId="0" applyFont="1" applyFill="1" applyBorder="1" applyAlignment="1" applyProtection="1">
      <alignment horizontal="center" vertical="center" readingOrder="2"/>
    </xf>
    <xf numFmtId="0" fontId="33" fillId="0" borderId="0" xfId="0" applyFont="1" applyFill="1" applyAlignment="1" applyProtection="1">
      <alignment horizontal="center" vertical="center" readingOrder="2"/>
    </xf>
    <xf numFmtId="0" fontId="34" fillId="0" borderId="0" xfId="0" applyFont="1" applyFill="1" applyAlignment="1" applyProtection="1">
      <alignment vertical="center" readingOrder="2"/>
    </xf>
    <xf numFmtId="49" fontId="35" fillId="11" borderId="0" xfId="0" applyNumberFormat="1" applyFont="1" applyFill="1" applyBorder="1" applyAlignment="1" applyProtection="1">
      <alignment vertical="center" shrinkToFit="1" readingOrder="2"/>
    </xf>
    <xf numFmtId="49" fontId="35" fillId="0" borderId="0" xfId="0" applyNumberFormat="1" applyFont="1" applyFill="1" applyBorder="1" applyAlignment="1" applyProtection="1">
      <alignment vertical="center" shrinkToFit="1" readingOrder="2"/>
    </xf>
    <xf numFmtId="49" fontId="35" fillId="11" borderId="0" xfId="0" applyNumberFormat="1" applyFont="1" applyFill="1" applyBorder="1" applyAlignment="1" applyProtection="1">
      <alignment wrapText="1" readingOrder="2"/>
    </xf>
    <xf numFmtId="49" fontId="35" fillId="0" borderId="0" xfId="0" applyNumberFormat="1" applyFont="1" applyFill="1" applyBorder="1" applyAlignment="1" applyProtection="1">
      <alignment wrapText="1" readingOrder="2"/>
    </xf>
    <xf numFmtId="0" fontId="35" fillId="0" borderId="0" xfId="0" applyFont="1" applyFill="1" applyBorder="1" applyAlignment="1" applyProtection="1">
      <alignment vertical="center" wrapText="1" shrinkToFit="1" readingOrder="2"/>
    </xf>
    <xf numFmtId="0" fontId="31" fillId="0" borderId="0" xfId="0" applyFont="1" applyFill="1" applyAlignment="1" applyProtection="1">
      <alignment readingOrder="2"/>
    </xf>
    <xf numFmtId="0" fontId="36" fillId="0" borderId="0" xfId="0" applyFont="1" applyFill="1" applyAlignment="1" applyProtection="1">
      <alignment readingOrder="2"/>
    </xf>
    <xf numFmtId="0" fontId="31" fillId="0" borderId="0" xfId="0" applyFont="1" applyAlignment="1" applyProtection="1">
      <alignment readingOrder="2"/>
    </xf>
    <xf numFmtId="0" fontId="31" fillId="0" borderId="0" xfId="0" applyFont="1" applyFill="1" applyBorder="1" applyAlignment="1" applyProtection="1">
      <alignment readingOrder="2"/>
    </xf>
    <xf numFmtId="0" fontId="31" fillId="7" borderId="0" xfId="0" applyFont="1" applyFill="1" applyAlignment="1" applyProtection="1">
      <alignment readingOrder="2"/>
    </xf>
    <xf numFmtId="0" fontId="36" fillId="0" borderId="0" xfId="0" applyFont="1" applyFill="1" applyBorder="1" applyAlignment="1" applyProtection="1">
      <alignment readingOrder="2"/>
    </xf>
    <xf numFmtId="0" fontId="35" fillId="0" borderId="0" xfId="0" applyFont="1" applyFill="1" applyBorder="1" applyAlignment="1" applyProtection="1">
      <alignment readingOrder="2"/>
    </xf>
    <xf numFmtId="49" fontId="31" fillId="0" borderId="0" xfId="0" quotePrefix="1" applyNumberFormat="1" applyFont="1" applyFill="1" applyAlignment="1" applyProtection="1">
      <alignment readingOrder="2"/>
    </xf>
    <xf numFmtId="0" fontId="31" fillId="0" borderId="0" xfId="0" applyFont="1" applyFill="1" applyBorder="1" applyAlignment="1" applyProtection="1">
      <alignment horizontal="center" readingOrder="2"/>
    </xf>
    <xf numFmtId="0" fontId="31" fillId="0" borderId="0" xfId="0" applyFont="1" applyFill="1" applyBorder="1" applyAlignment="1" applyProtection="1">
      <alignment horizontal="right" readingOrder="2"/>
    </xf>
    <xf numFmtId="0" fontId="37" fillId="0" borderId="0" xfId="0" applyFont="1" applyFill="1" applyBorder="1" applyAlignment="1" applyProtection="1">
      <alignment horizontal="right" shrinkToFit="1" readingOrder="2"/>
      <protection locked="0"/>
    </xf>
    <xf numFmtId="1" fontId="36" fillId="11" borderId="0" xfId="0" applyNumberFormat="1" applyFont="1" applyFill="1" applyBorder="1" applyAlignment="1" applyProtection="1">
      <alignment vertical="center" shrinkToFit="1" readingOrder="2"/>
    </xf>
    <xf numFmtId="49" fontId="31" fillId="0" borderId="0" xfId="0" applyNumberFormat="1" applyFont="1" applyFill="1" applyAlignment="1" applyProtection="1">
      <alignment readingOrder="2"/>
    </xf>
    <xf numFmtId="0" fontId="37" fillId="0" borderId="0" xfId="0" applyFont="1" applyFill="1" applyBorder="1" applyAlignment="1" applyProtection="1">
      <alignment horizontal="right" readingOrder="2"/>
    </xf>
    <xf numFmtId="0" fontId="35" fillId="11" borderId="0" xfId="0" applyFont="1" applyFill="1" applyBorder="1" applyAlignment="1" applyProtection="1">
      <alignment horizontal="right" readingOrder="2"/>
    </xf>
    <xf numFmtId="0" fontId="35" fillId="0" borderId="0" xfId="0" applyFont="1" applyFill="1" applyBorder="1" applyAlignment="1" applyProtection="1">
      <alignment horizontal="right" readingOrder="2"/>
    </xf>
    <xf numFmtId="0" fontId="35" fillId="11" borderId="0" xfId="0" applyFont="1" applyFill="1" applyBorder="1" applyAlignment="1" applyProtection="1">
      <alignment readingOrder="2"/>
    </xf>
    <xf numFmtId="49" fontId="37" fillId="0" borderId="0" xfId="0" applyNumberFormat="1" applyFont="1" applyFill="1" applyBorder="1" applyAlignment="1" applyProtection="1">
      <alignment horizontal="right" shrinkToFit="1" readingOrder="2"/>
      <protection locked="0"/>
    </xf>
    <xf numFmtId="0" fontId="31" fillId="0" borderId="15" xfId="0" applyFont="1" applyFill="1" applyBorder="1" applyAlignment="1" applyProtection="1">
      <alignment readingOrder="2"/>
    </xf>
    <xf numFmtId="0" fontId="38" fillId="0" borderId="0" xfId="4" applyFont="1" applyFill="1" applyBorder="1" applyAlignment="1" applyProtection="1">
      <alignment horizontal="right" shrinkToFit="1" readingOrder="2"/>
      <protection locked="0"/>
    </xf>
    <xf numFmtId="14" fontId="39" fillId="11" borderId="0" xfId="4" applyNumberFormat="1" applyFont="1" applyFill="1" applyBorder="1" applyAlignment="1" applyProtection="1">
      <alignment vertical="center" shrinkToFit="1" readingOrder="2"/>
    </xf>
    <xf numFmtId="14" fontId="39" fillId="0" borderId="0" xfId="4" applyNumberFormat="1" applyFont="1" applyFill="1" applyBorder="1" applyAlignment="1" applyProtection="1">
      <alignment vertical="center" shrinkToFit="1" readingOrder="2"/>
    </xf>
    <xf numFmtId="0" fontId="36" fillId="0" borderId="0" xfId="0" applyFont="1" applyBorder="1" applyAlignment="1" applyProtection="1">
      <alignment readingOrder="2"/>
    </xf>
    <xf numFmtId="1" fontId="35" fillId="11" borderId="0" xfId="0" applyNumberFormat="1" applyFont="1" applyFill="1" applyBorder="1" applyAlignment="1" applyProtection="1">
      <alignment vertical="center" shrinkToFit="1" readingOrder="2"/>
    </xf>
    <xf numFmtId="0" fontId="31" fillId="8" borderId="1" xfId="0" applyFont="1" applyFill="1" applyBorder="1" applyAlignment="1" applyProtection="1">
      <alignment horizontal="center" readingOrder="2"/>
    </xf>
    <xf numFmtId="49" fontId="31" fillId="0" borderId="0" xfId="0" applyNumberFormat="1" applyFont="1" applyAlignment="1" applyProtection="1">
      <alignment readingOrder="2"/>
    </xf>
    <xf numFmtId="0" fontId="31" fillId="0" borderId="28" xfId="0" applyFont="1" applyBorder="1" applyAlignment="1" applyProtection="1">
      <alignment readingOrder="2"/>
    </xf>
    <xf numFmtId="0" fontId="31" fillId="0" borderId="0" xfId="0" applyFont="1" applyBorder="1" applyAlignment="1" applyProtection="1">
      <alignment readingOrder="2"/>
    </xf>
    <xf numFmtId="0" fontId="35" fillId="0" borderId="0" xfId="0" applyFont="1" applyBorder="1" applyAlignment="1" applyProtection="1">
      <alignment readingOrder="2"/>
    </xf>
    <xf numFmtId="49" fontId="31" fillId="11" borderId="0" xfId="0" applyNumberFormat="1" applyFont="1" applyFill="1" applyBorder="1" applyAlignment="1" applyProtection="1">
      <alignment readingOrder="2"/>
    </xf>
    <xf numFmtId="49" fontId="31" fillId="0" borderId="0" xfId="0" applyNumberFormat="1" applyFont="1" applyFill="1" applyBorder="1" applyAlignment="1" applyProtection="1">
      <alignment readingOrder="2"/>
    </xf>
    <xf numFmtId="0" fontId="31" fillId="0" borderId="44" xfId="0" applyFont="1" applyFill="1" applyBorder="1" applyAlignment="1" applyProtection="1">
      <alignment horizontal="right" readingOrder="2"/>
    </xf>
    <xf numFmtId="0" fontId="35" fillId="0" borderId="0" xfId="0" applyFont="1" applyFill="1" applyAlignment="1" applyProtection="1">
      <alignment readingOrder="2"/>
    </xf>
    <xf numFmtId="167" fontId="31" fillId="0" borderId="0" xfId="0" applyNumberFormat="1" applyFont="1" applyFill="1" applyBorder="1" applyAlignment="1" applyProtection="1">
      <alignment horizontal="center" shrinkToFit="1" readingOrder="2"/>
    </xf>
    <xf numFmtId="167" fontId="36" fillId="0" borderId="0" xfId="0" applyNumberFormat="1" applyFont="1" applyFill="1" applyBorder="1" applyAlignment="1" applyProtection="1">
      <alignment horizontal="center" shrinkToFit="1" readingOrder="2"/>
    </xf>
    <xf numFmtId="0" fontId="31" fillId="7" borderId="0" xfId="0" applyFont="1" applyFill="1" applyAlignment="1" applyProtection="1">
      <alignment horizontal="right" readingOrder="2"/>
    </xf>
    <xf numFmtId="0" fontId="31" fillId="0" borderId="0" xfId="0" applyFont="1" applyFill="1" applyAlignment="1" applyProtection="1">
      <alignment horizontal="right" readingOrder="2"/>
    </xf>
    <xf numFmtId="49" fontId="31" fillId="0" borderId="0" xfId="0" applyNumberFormat="1" applyFont="1" applyAlignment="1" applyProtection="1">
      <alignment horizontal="left"/>
    </xf>
    <xf numFmtId="0" fontId="31" fillId="0" borderId="2" xfId="0" applyFont="1" applyFill="1" applyBorder="1" applyAlignment="1" applyProtection="1">
      <alignment horizontal="center" readingOrder="2"/>
    </xf>
    <xf numFmtId="0" fontId="31" fillId="8" borderId="26" xfId="0" applyFont="1" applyFill="1" applyBorder="1" applyAlignment="1" applyProtection="1">
      <alignment readingOrder="2"/>
    </xf>
    <xf numFmtId="0" fontId="31" fillId="8" borderId="27" xfId="0" applyFont="1" applyFill="1" applyBorder="1" applyAlignment="1" applyProtection="1">
      <alignment readingOrder="2"/>
    </xf>
    <xf numFmtId="49" fontId="31" fillId="0" borderId="0" xfId="0" applyNumberFormat="1" applyFont="1" applyAlignment="1" applyProtection="1"/>
    <xf numFmtId="0" fontId="31" fillId="0" borderId="0" xfId="0" applyFont="1" applyFill="1" applyAlignment="1" applyProtection="1">
      <alignment vertical="center" readingOrder="2"/>
    </xf>
    <xf numFmtId="49" fontId="31" fillId="11" borderId="0" xfId="0" applyNumberFormat="1" applyFont="1" applyFill="1" applyAlignment="1" applyProtection="1"/>
    <xf numFmtId="49" fontId="31" fillId="0" borderId="0" xfId="0" applyNumberFormat="1" applyFont="1" applyFill="1" applyBorder="1" applyAlignment="1" applyProtection="1"/>
    <xf numFmtId="49" fontId="31" fillId="0" borderId="0" xfId="0" applyNumberFormat="1" applyFont="1" applyFill="1" applyAlignment="1" applyProtection="1"/>
    <xf numFmtId="0" fontId="31" fillId="9" borderId="41" xfId="0" applyFont="1" applyFill="1" applyBorder="1" applyAlignment="1" applyProtection="1">
      <alignment horizontal="center" readingOrder="2"/>
    </xf>
    <xf numFmtId="0" fontId="31" fillId="9" borderId="40" xfId="0" applyFont="1" applyFill="1" applyBorder="1" applyAlignment="1" applyProtection="1">
      <alignment horizontal="center" readingOrder="2"/>
    </xf>
    <xf numFmtId="0" fontId="31" fillId="8" borderId="26" xfId="0" applyFont="1" applyFill="1" applyBorder="1" applyAlignment="1" applyProtection="1">
      <alignment horizontal="right" readingOrder="2"/>
    </xf>
    <xf numFmtId="0" fontId="31" fillId="8" borderId="27" xfId="0" applyFont="1" applyFill="1" applyBorder="1" applyAlignment="1" applyProtection="1">
      <alignment horizontal="right" readingOrder="2"/>
    </xf>
    <xf numFmtId="0" fontId="31" fillId="0" borderId="0" xfId="0" applyFont="1" applyAlignment="1" applyProtection="1"/>
    <xf numFmtId="49" fontId="31" fillId="11" borderId="0" xfId="0" applyNumberFormat="1" applyFont="1" applyFill="1" applyBorder="1" applyAlignment="1" applyProtection="1"/>
    <xf numFmtId="0" fontId="35" fillId="0" borderId="0" xfId="0" applyFont="1" applyBorder="1" applyAlignment="1" applyProtection="1">
      <alignment vertical="center" wrapText="1" readingOrder="2"/>
    </xf>
    <xf numFmtId="0" fontId="11" fillId="0" borderId="35" xfId="2" applyFont="1" applyFill="1" applyBorder="1" applyAlignment="1" applyProtection="1">
      <alignment horizontal="center" vertical="center" shrinkToFit="1" readingOrder="2"/>
    </xf>
    <xf numFmtId="0" fontId="11" fillId="0" borderId="0" xfId="2" applyFont="1" applyFill="1" applyBorder="1" applyAlignment="1" applyProtection="1">
      <alignment horizontal="center" vertical="center" shrinkToFit="1" readingOrder="2"/>
    </xf>
    <xf numFmtId="4" fontId="32" fillId="8" borderId="56" xfId="3" applyNumberFormat="1" applyFont="1" applyFill="1" applyBorder="1" applyAlignment="1" applyProtection="1">
      <alignment horizontal="center" vertical="center" wrapText="1" readingOrder="1"/>
      <protection locked="0"/>
    </xf>
    <xf numFmtId="0" fontId="0" fillId="8" borderId="78" xfId="0" applyFill="1" applyBorder="1" applyAlignment="1" applyProtection="1">
      <alignment readingOrder="1"/>
    </xf>
    <xf numFmtId="0" fontId="31" fillId="12" borderId="0" xfId="0" applyFont="1" applyFill="1" applyBorder="1" applyAlignment="1" applyProtection="1">
      <alignment readingOrder="2"/>
    </xf>
    <xf numFmtId="0" fontId="31" fillId="12" borderId="42" xfId="0" applyFont="1" applyFill="1" applyBorder="1" applyAlignment="1" applyProtection="1">
      <alignment readingOrder="2"/>
    </xf>
    <xf numFmtId="0" fontId="31" fillId="12" borderId="43" xfId="0" applyFont="1" applyFill="1" applyBorder="1" applyAlignment="1" applyProtection="1">
      <alignment horizontal="right" readingOrder="2"/>
    </xf>
    <xf numFmtId="0" fontId="31" fillId="12" borderId="0" xfId="0" applyFont="1" applyFill="1" applyBorder="1" applyAlignment="1" applyProtection="1">
      <alignment horizontal="right" readingOrder="2"/>
    </xf>
    <xf numFmtId="168" fontId="20" fillId="0" borderId="0" xfId="2" applyNumberFormat="1" applyFont="1" applyFill="1" applyBorder="1" applyAlignment="1" applyProtection="1">
      <alignment horizontal="center" vertical="center" readingOrder="2"/>
    </xf>
    <xf numFmtId="0" fontId="11" fillId="8" borderId="1" xfId="2" applyFont="1" applyFill="1" applyBorder="1" applyAlignment="1" applyProtection="1">
      <alignment horizontal="center" vertical="center" readingOrder="2"/>
    </xf>
    <xf numFmtId="168" fontId="11" fillId="8" borderId="1" xfId="2" applyNumberFormat="1" applyFont="1" applyFill="1" applyBorder="1" applyAlignment="1" applyProtection="1">
      <alignment horizontal="center" vertical="center" readingOrder="2"/>
    </xf>
    <xf numFmtId="3" fontId="32" fillId="10" borderId="68" xfId="3" applyNumberFormat="1" applyFont="1" applyFill="1" applyBorder="1" applyAlignment="1" applyProtection="1">
      <alignment horizontal="center" vertical="center" wrapText="1" readingOrder="1"/>
      <protection locked="0"/>
    </xf>
    <xf numFmtId="0" fontId="31" fillId="9" borderId="1" xfId="0" applyFont="1" applyFill="1" applyBorder="1" applyAlignment="1" applyProtection="1">
      <alignment horizontal="center" readingOrder="2"/>
      <protection locked="0"/>
    </xf>
    <xf numFmtId="0" fontId="21" fillId="10" borderId="1" xfId="2" applyFont="1" applyFill="1" applyBorder="1" applyAlignment="1" applyProtection="1">
      <alignment horizontal="center" vertical="center" readingOrder="1"/>
      <protection locked="0"/>
    </xf>
    <xf numFmtId="0" fontId="21" fillId="10" borderId="1" xfId="2" applyFont="1" applyFill="1" applyBorder="1" applyAlignment="1" applyProtection="1">
      <alignment vertical="center" readingOrder="1"/>
      <protection locked="0"/>
    </xf>
    <xf numFmtId="4" fontId="32" fillId="8" borderId="1" xfId="3" applyNumberFormat="1" applyFont="1" applyFill="1" applyBorder="1" applyAlignment="1" applyProtection="1">
      <alignment horizontal="center" vertical="center" wrapText="1" readingOrder="1"/>
    </xf>
    <xf numFmtId="0" fontId="0" fillId="0" borderId="81" xfId="0" applyFont="1" applyBorder="1"/>
    <xf numFmtId="49" fontId="0" fillId="0" borderId="34" xfId="0" applyNumberFormat="1" applyFont="1" applyBorder="1" applyAlignment="1">
      <alignment horizontal="center" vertical="center" wrapText="1" readingOrder="2"/>
    </xf>
    <xf numFmtId="0" fontId="29" fillId="14" borderId="31" xfId="0" applyFont="1" applyFill="1" applyBorder="1"/>
    <xf numFmtId="0" fontId="29" fillId="14" borderId="32" xfId="0" applyFont="1" applyFill="1" applyBorder="1"/>
    <xf numFmtId="0" fontId="29" fillId="14" borderId="33" xfId="0" applyFont="1" applyFill="1" applyBorder="1"/>
    <xf numFmtId="49" fontId="0" fillId="15" borderId="34" xfId="0" applyNumberFormat="1" applyFont="1" applyFill="1" applyBorder="1" applyAlignment="1">
      <alignment horizontal="center" vertical="center" wrapText="1" readingOrder="2"/>
    </xf>
    <xf numFmtId="0" fontId="0" fillId="15" borderId="1" xfId="0" applyFont="1" applyFill="1" applyBorder="1" applyAlignment="1">
      <alignment horizontal="center" vertical="center" wrapText="1"/>
    </xf>
    <xf numFmtId="0" fontId="0" fillId="15" borderId="81" xfId="0" applyFont="1" applyFill="1" applyBorder="1"/>
    <xf numFmtId="169" fontId="0" fillId="0" borderId="0" xfId="5" applyNumberFormat="1" applyFont="1"/>
    <xf numFmtId="169" fontId="41" fillId="13" borderId="0" xfId="5" applyNumberFormat="1" applyFont="1" applyFill="1" applyBorder="1"/>
    <xf numFmtId="4" fontId="32" fillId="8" borderId="69" xfId="3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2" applyFont="1" applyFill="1" applyBorder="1" applyAlignment="1" applyProtection="1">
      <alignment horizontal="center" vertical="center" readingOrder="2"/>
    </xf>
    <xf numFmtId="169" fontId="0" fillId="0" borderId="0" xfId="5" applyNumberFormat="1" applyFont="1" applyAlignment="1"/>
    <xf numFmtId="49" fontId="1" fillId="15" borderId="34" xfId="0" applyNumberFormat="1" applyFont="1" applyFill="1" applyBorder="1" applyAlignment="1">
      <alignment horizontal="center" vertical="center" wrapText="1" readingOrder="2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31" fillId="0" borderId="0" xfId="0" applyFont="1" applyFill="1" applyBorder="1" applyAlignment="1" applyProtection="1">
      <alignment horizontal="center" readingOrder="2"/>
      <protection locked="0"/>
    </xf>
    <xf numFmtId="0" fontId="44" fillId="10" borderId="1" xfId="0" applyFont="1" applyFill="1" applyBorder="1" applyProtection="1">
      <protection locked="0"/>
    </xf>
    <xf numFmtId="0" fontId="45" fillId="0" borderId="0" xfId="0" applyFont="1"/>
    <xf numFmtId="0" fontId="46" fillId="14" borderId="30" xfId="0" applyFont="1" applyFill="1" applyBorder="1"/>
    <xf numFmtId="0" fontId="45" fillId="10" borderId="1" xfId="0" applyFont="1" applyFill="1" applyBorder="1"/>
    <xf numFmtId="0" fontId="45" fillId="10" borderId="1" xfId="0" applyFont="1" applyFill="1" applyBorder="1" applyProtection="1">
      <protection locked="0"/>
    </xf>
    <xf numFmtId="0" fontId="13" fillId="8" borderId="82" xfId="0" applyFont="1" applyFill="1" applyBorder="1" applyAlignment="1">
      <alignment horizontal="center" vertical="center" wrapText="1" readingOrder="2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 readingOrder="2"/>
    </xf>
    <xf numFmtId="4" fontId="32" fillId="8" borderId="4" xfId="0" applyNumberFormat="1" applyFont="1" applyFill="1" applyBorder="1" applyAlignment="1" applyProtection="1">
      <alignment horizontal="center" vertical="center" wrapText="1" shrinkToFit="1" readingOrder="1"/>
    </xf>
    <xf numFmtId="4" fontId="32" fillId="8" borderId="1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3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5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45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Font="1" applyFill="1" applyBorder="1" applyAlignment="1" applyProtection="1">
      <alignment horizontal="center" vertical="center" wrapText="1"/>
    </xf>
    <xf numFmtId="3" fontId="32" fillId="8" borderId="3" xfId="3" applyNumberFormat="1" applyFont="1" applyFill="1" applyBorder="1" applyAlignment="1">
      <alignment horizontal="center" vertical="center" wrapText="1" readingOrder="1"/>
    </xf>
    <xf numFmtId="3" fontId="32" fillId="8" borderId="5" xfId="3" applyNumberFormat="1" applyFont="1" applyFill="1" applyBorder="1" applyAlignment="1">
      <alignment horizontal="center" vertical="center" wrapText="1" readingOrder="1"/>
    </xf>
    <xf numFmtId="3" fontId="32" fillId="8" borderId="62" xfId="3" applyNumberFormat="1" applyFont="1" applyFill="1" applyBorder="1" applyAlignment="1">
      <alignment horizontal="center" vertical="center" wrapText="1" readingOrder="1"/>
    </xf>
    <xf numFmtId="0" fontId="11" fillId="2" borderId="18" xfId="2" applyFont="1" applyFill="1" applyBorder="1" applyAlignment="1" applyProtection="1">
      <alignment horizontal="center" vertical="center" wrapText="1" readingOrder="2"/>
    </xf>
    <xf numFmtId="0" fontId="11" fillId="2" borderId="13" xfId="2" applyFont="1" applyFill="1" applyBorder="1" applyAlignment="1" applyProtection="1">
      <alignment horizontal="center" vertical="center" wrapText="1" readingOrder="2"/>
    </xf>
    <xf numFmtId="0" fontId="11" fillId="2" borderId="14" xfId="2" applyFont="1" applyFill="1" applyBorder="1" applyAlignment="1" applyProtection="1">
      <alignment horizontal="center" vertical="center" wrapText="1" readingOrder="2"/>
    </xf>
    <xf numFmtId="0" fontId="11" fillId="2" borderId="35" xfId="2" applyFont="1" applyFill="1" applyBorder="1" applyAlignment="1" applyProtection="1">
      <alignment horizontal="center" vertical="center" wrapText="1" readingOrder="2"/>
    </xf>
    <xf numFmtId="0" fontId="11" fillId="2" borderId="0" xfId="2" applyFont="1" applyFill="1" applyBorder="1" applyAlignment="1" applyProtection="1">
      <alignment horizontal="center" vertical="center" wrapText="1" readingOrder="2"/>
    </xf>
    <xf numFmtId="0" fontId="11" fillId="2" borderId="2" xfId="2" applyFont="1" applyFill="1" applyBorder="1" applyAlignment="1" applyProtection="1">
      <alignment horizontal="center" vertical="center" wrapText="1" readingOrder="2"/>
    </xf>
    <xf numFmtId="0" fontId="11" fillId="2" borderId="19" xfId="2" applyFont="1" applyFill="1" applyBorder="1" applyAlignment="1" applyProtection="1">
      <alignment horizontal="center" vertical="center" wrapText="1" readingOrder="2"/>
    </xf>
    <xf numFmtId="0" fontId="11" fillId="2" borderId="6" xfId="2" applyFont="1" applyFill="1" applyBorder="1" applyAlignment="1" applyProtection="1">
      <alignment horizontal="center" vertical="center" wrapText="1" readingOrder="2"/>
    </xf>
    <xf numFmtId="0" fontId="11" fillId="2" borderId="10" xfId="2" applyFont="1" applyFill="1" applyBorder="1" applyAlignment="1" applyProtection="1">
      <alignment horizontal="center" vertical="center" wrapText="1" readingOrder="2"/>
    </xf>
    <xf numFmtId="0" fontId="43" fillId="10" borderId="3" xfId="0" applyFont="1" applyFill="1" applyBorder="1" applyAlignment="1" applyProtection="1">
      <alignment horizontal="center"/>
      <protection locked="0"/>
    </xf>
    <xf numFmtId="0" fontId="43" fillId="10" borderId="5" xfId="0" applyFont="1" applyFill="1" applyBorder="1" applyAlignment="1" applyProtection="1">
      <alignment horizontal="center"/>
      <protection locked="0"/>
    </xf>
    <xf numFmtId="0" fontId="43" fillId="10" borderId="4" xfId="0" applyFont="1" applyFill="1" applyBorder="1" applyAlignment="1" applyProtection="1">
      <alignment horizontal="center"/>
      <protection locked="0"/>
    </xf>
    <xf numFmtId="0" fontId="11" fillId="2" borderId="7" xfId="2" applyFont="1" applyFill="1" applyBorder="1" applyAlignment="1" applyProtection="1">
      <alignment horizontal="center" vertical="center" wrapText="1" readingOrder="2"/>
    </xf>
    <xf numFmtId="0" fontId="11" fillId="2" borderId="22" xfId="2" applyFont="1" applyFill="1" applyBorder="1" applyAlignment="1" applyProtection="1">
      <alignment horizontal="center" vertical="center" wrapText="1" readingOrder="2"/>
    </xf>
    <xf numFmtId="0" fontId="11" fillId="2" borderId="8" xfId="2" applyFont="1" applyFill="1" applyBorder="1" applyAlignment="1" applyProtection="1">
      <alignment horizontal="center" vertical="center" wrapText="1" readingOrder="2"/>
    </xf>
    <xf numFmtId="3" fontId="32" fillId="8" borderId="3" xfId="1" applyNumberFormat="1" applyFont="1" applyFill="1" applyBorder="1" applyAlignment="1">
      <alignment horizontal="center" vertical="center" wrapText="1" readingOrder="1"/>
    </xf>
    <xf numFmtId="3" fontId="32" fillId="8" borderId="4" xfId="1" applyNumberFormat="1" applyFont="1" applyFill="1" applyBorder="1" applyAlignment="1">
      <alignment horizontal="center" vertical="center" wrapText="1" readingOrder="1"/>
    </xf>
    <xf numFmtId="0" fontId="34" fillId="3" borderId="0" xfId="0" applyFont="1" applyFill="1" applyAlignment="1" applyProtection="1">
      <alignment horizontal="center" vertical="center" readingOrder="2"/>
    </xf>
    <xf numFmtId="0" fontId="31" fillId="0" borderId="0" xfId="0" applyFont="1" applyFill="1" applyBorder="1" applyAlignment="1" applyProtection="1">
      <alignment horizontal="center" readingOrder="2"/>
    </xf>
    <xf numFmtId="14" fontId="31" fillId="0" borderId="0" xfId="0" applyNumberFormat="1" applyFont="1" applyFill="1" applyBorder="1" applyAlignment="1" applyProtection="1">
      <alignment horizontal="right" shrinkToFit="1" readingOrder="2"/>
      <protection locked="0"/>
    </xf>
    <xf numFmtId="49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167" fontId="31" fillId="0" borderId="0" xfId="0" applyNumberFormat="1" applyFont="1" applyFill="1" applyBorder="1" applyAlignment="1" applyProtection="1">
      <alignment horizontal="center" shrinkToFit="1" readingOrder="2"/>
    </xf>
    <xf numFmtId="14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40" fillId="0" borderId="0" xfId="0" applyFont="1" applyBorder="1" applyAlignment="1" applyProtection="1">
      <alignment horizontal="center" readingOrder="2"/>
    </xf>
    <xf numFmtId="0" fontId="40" fillId="0" borderId="0" xfId="0" applyFont="1" applyFill="1" applyBorder="1" applyAlignment="1" applyProtection="1">
      <alignment horizontal="center" readingOrder="2"/>
    </xf>
    <xf numFmtId="0" fontId="31" fillId="9" borderId="3" xfId="0" applyFont="1" applyFill="1" applyBorder="1" applyAlignment="1" applyProtection="1">
      <alignment horizontal="center" readingOrder="2"/>
      <protection locked="0"/>
    </xf>
    <xf numFmtId="0" fontId="31" fillId="9" borderId="4" xfId="0" applyFont="1" applyFill="1" applyBorder="1" applyAlignment="1" applyProtection="1">
      <alignment horizontal="center" readingOrder="2"/>
      <protection locked="0"/>
    </xf>
    <xf numFmtId="0" fontId="31" fillId="8" borderId="3" xfId="0" applyFont="1" applyFill="1" applyBorder="1" applyAlignment="1" applyProtection="1">
      <alignment horizontal="center" readingOrder="2"/>
    </xf>
    <xf numFmtId="0" fontId="31" fillId="8" borderId="5" xfId="0" applyFont="1" applyFill="1" applyBorder="1" applyAlignment="1" applyProtection="1">
      <alignment horizontal="center" readingOrder="2"/>
    </xf>
    <xf numFmtId="0" fontId="31" fillId="8" borderId="4" xfId="0" applyFont="1" applyFill="1" applyBorder="1" applyAlignment="1" applyProtection="1">
      <alignment horizontal="center" readingOrder="2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7" borderId="0" xfId="0" applyFont="1" applyFill="1" applyAlignment="1" applyProtection="1">
      <alignment horizontal="right" readingOrder="2"/>
    </xf>
    <xf numFmtId="14" fontId="0" fillId="0" borderId="0" xfId="0" applyNumberFormat="1" applyBorder="1" applyAlignment="1" applyProtection="1">
      <alignment horizontal="center" readingOrder="2"/>
    </xf>
    <xf numFmtId="0" fontId="11" fillId="2" borderId="18" xfId="0" applyFont="1" applyFill="1" applyBorder="1" applyAlignment="1" applyProtection="1">
      <alignment horizontal="center" vertical="center" wrapText="1" readingOrder="2"/>
    </xf>
    <xf numFmtId="0" fontId="11" fillId="2" borderId="60" xfId="0" applyFont="1" applyFill="1" applyBorder="1" applyAlignment="1" applyProtection="1">
      <alignment horizontal="center" vertical="center" wrapText="1" readingOrder="2"/>
    </xf>
    <xf numFmtId="0" fontId="11" fillId="2" borderId="7" xfId="0" applyFont="1" applyFill="1" applyBorder="1" applyAlignment="1" applyProtection="1">
      <alignment horizontal="center" vertical="center" wrapText="1" readingOrder="2"/>
    </xf>
    <xf numFmtId="0" fontId="11" fillId="2" borderId="8" xfId="0" applyFont="1" applyFill="1" applyBorder="1" applyAlignment="1" applyProtection="1">
      <alignment horizontal="center" vertical="center" wrapText="1" readingOrder="2"/>
    </xf>
    <xf numFmtId="0" fontId="11" fillId="2" borderId="66" xfId="0" applyFont="1" applyFill="1" applyBorder="1" applyAlignment="1" applyProtection="1">
      <alignment horizontal="center" vertical="center" wrapText="1" readingOrder="2"/>
    </xf>
    <xf numFmtId="0" fontId="11" fillId="2" borderId="67" xfId="0" applyFont="1" applyFill="1" applyBorder="1" applyAlignment="1" applyProtection="1">
      <alignment horizontal="center" vertical="center" wrapText="1" readingOrder="2"/>
    </xf>
    <xf numFmtId="4" fontId="32" fillId="10" borderId="65" xfId="1" applyNumberFormat="1" applyFont="1" applyFill="1" applyBorder="1" applyAlignment="1" applyProtection="1">
      <alignment horizontal="center" vertical="center" wrapText="1" readingOrder="1"/>
      <protection locked="0"/>
    </xf>
    <xf numFmtId="4" fontId="32" fillId="10" borderId="4" xfId="1" applyNumberFormat="1" applyFont="1" applyFill="1" applyBorder="1" applyAlignment="1" applyProtection="1">
      <alignment horizontal="center" vertical="center" wrapText="1" readingOrder="1"/>
      <protection locked="0"/>
    </xf>
    <xf numFmtId="0" fontId="31" fillId="0" borderId="0" xfId="0" applyFont="1" applyFill="1" applyAlignment="1" applyProtection="1">
      <alignment horizontal="right" readingOrder="2"/>
    </xf>
    <xf numFmtId="0" fontId="31" fillId="0" borderId="0" xfId="0" applyFont="1" applyFill="1" applyBorder="1" applyAlignment="1" applyProtection="1">
      <alignment horizontal="center" readingOrder="2"/>
      <protection locked="0"/>
    </xf>
    <xf numFmtId="9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11" fillId="2" borderId="39" xfId="2" applyFont="1" applyFill="1" applyBorder="1" applyAlignment="1" applyProtection="1">
      <alignment horizontal="center" vertical="center" wrapText="1" readingOrder="2"/>
    </xf>
    <xf numFmtId="0" fontId="31" fillId="8" borderId="24" xfId="0" applyFont="1" applyFill="1" applyBorder="1" applyAlignment="1" applyProtection="1">
      <alignment horizontal="center" vertical="center" readingOrder="2"/>
    </xf>
    <xf numFmtId="0" fontId="31" fillId="8" borderId="25" xfId="0" applyFont="1" applyFill="1" applyBorder="1" applyAlignment="1" applyProtection="1">
      <alignment horizontal="center" vertical="center" readingOrder="2"/>
    </xf>
    <xf numFmtId="0" fontId="31" fillId="7" borderId="0" xfId="0" applyFont="1" applyFill="1" applyAlignment="1" applyProtection="1">
      <alignment horizontal="center" readingOrder="2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0" fontId="0" fillId="0" borderId="0" xfId="0" applyFill="1" applyBorder="1" applyAlignment="1" applyProtection="1">
      <alignment horizontal="center" readingOrder="1"/>
    </xf>
    <xf numFmtId="4" fontId="32" fillId="8" borderId="55" xfId="3" applyNumberFormat="1" applyFont="1" applyFill="1" applyBorder="1" applyAlignment="1">
      <alignment horizontal="center" vertical="center" wrapText="1" readingOrder="1"/>
    </xf>
    <xf numFmtId="4" fontId="32" fillId="8" borderId="47" xfId="3" applyNumberFormat="1" applyFont="1" applyFill="1" applyBorder="1" applyAlignment="1">
      <alignment horizontal="center" vertical="center" wrapText="1" readingOrder="1"/>
    </xf>
    <xf numFmtId="4" fontId="32" fillId="8" borderId="83" xfId="3" applyNumberFormat="1" applyFont="1" applyFill="1" applyBorder="1" applyAlignment="1">
      <alignment horizontal="center" vertical="center" wrapText="1" readingOrder="1"/>
    </xf>
    <xf numFmtId="4" fontId="11" fillId="8" borderId="34" xfId="2" applyNumberFormat="1" applyFont="1" applyFill="1" applyBorder="1" applyAlignment="1" applyProtection="1">
      <alignment horizontal="center" vertical="center" readingOrder="2"/>
    </xf>
    <xf numFmtId="4" fontId="11" fillId="8" borderId="1" xfId="2" applyNumberFormat="1" applyFont="1" applyFill="1" applyBorder="1" applyAlignment="1" applyProtection="1">
      <alignment horizontal="center" vertical="center" readingOrder="2"/>
    </xf>
    <xf numFmtId="168" fontId="11" fillId="8" borderId="1" xfId="2" applyNumberFormat="1" applyFont="1" applyFill="1" applyBorder="1" applyAlignment="1" applyProtection="1">
      <alignment horizontal="center" vertical="center" readingOrder="2"/>
    </xf>
    <xf numFmtId="168" fontId="11" fillId="8" borderId="68" xfId="2" applyNumberFormat="1" applyFont="1" applyFill="1" applyBorder="1" applyAlignment="1" applyProtection="1">
      <alignment horizontal="center" vertical="center" readingOrder="2"/>
    </xf>
    <xf numFmtId="0" fontId="11" fillId="8" borderId="3" xfId="2" applyFont="1" applyFill="1" applyBorder="1" applyAlignment="1" applyProtection="1">
      <alignment horizontal="center" vertical="center" shrinkToFit="1" readingOrder="2"/>
    </xf>
    <xf numFmtId="0" fontId="11" fillId="8" borderId="5" xfId="2" applyFont="1" applyFill="1" applyBorder="1" applyAlignment="1" applyProtection="1">
      <alignment horizontal="center" vertical="center" shrinkToFit="1" readingOrder="2"/>
    </xf>
    <xf numFmtId="0" fontId="11" fillId="8" borderId="4" xfId="2" applyFont="1" applyFill="1" applyBorder="1" applyAlignment="1" applyProtection="1">
      <alignment horizontal="center" vertical="center" shrinkToFit="1" readingOrder="2"/>
    </xf>
    <xf numFmtId="4" fontId="11" fillId="8" borderId="3" xfId="2" applyNumberFormat="1" applyFont="1" applyFill="1" applyBorder="1" applyAlignment="1" applyProtection="1">
      <alignment horizontal="center" vertical="center" readingOrder="2"/>
    </xf>
    <xf numFmtId="4" fontId="11" fillId="8" borderId="5" xfId="2" applyNumberFormat="1" applyFont="1" applyFill="1" applyBorder="1" applyAlignment="1" applyProtection="1">
      <alignment horizontal="center" vertical="center" readingOrder="2"/>
    </xf>
    <xf numFmtId="4" fontId="11" fillId="8" borderId="4" xfId="2" applyNumberFormat="1" applyFont="1" applyFill="1" applyBorder="1" applyAlignment="1" applyProtection="1">
      <alignment horizontal="center" vertical="center" readingOrder="2"/>
    </xf>
    <xf numFmtId="168" fontId="11" fillId="8" borderId="3" xfId="2" applyNumberFormat="1" applyFont="1" applyFill="1" applyBorder="1" applyAlignment="1" applyProtection="1">
      <alignment horizontal="center" vertical="center" shrinkToFit="1" readingOrder="2"/>
    </xf>
    <xf numFmtId="168" fontId="11" fillId="8" borderId="5" xfId="2" applyNumberFormat="1" applyFont="1" applyFill="1" applyBorder="1" applyAlignment="1" applyProtection="1">
      <alignment horizontal="center" vertical="center" shrinkToFit="1" readingOrder="2"/>
    </xf>
    <xf numFmtId="0" fontId="11" fillId="8" borderId="49" xfId="2" applyFont="1" applyFill="1" applyBorder="1" applyAlignment="1" applyProtection="1">
      <alignment horizontal="center" vertical="center" readingOrder="2"/>
    </xf>
    <xf numFmtId="4" fontId="32" fillId="8" borderId="50" xfId="1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54" xfId="1" applyNumberFormat="1" applyFont="1" applyFill="1" applyBorder="1" applyAlignment="1" applyProtection="1">
      <alignment horizontal="center" vertical="center" wrapText="1" readingOrder="1"/>
      <protection locked="0"/>
    </xf>
    <xf numFmtId="164" fontId="11" fillId="0" borderId="37" xfId="2" applyNumberFormat="1" applyFont="1" applyFill="1" applyBorder="1" applyAlignment="1" applyProtection="1">
      <alignment horizontal="center" vertical="center" shrinkToFit="1" readingOrder="1"/>
    </xf>
    <xf numFmtId="164" fontId="11" fillId="0" borderId="9" xfId="2" applyNumberFormat="1" applyFont="1" applyFill="1" applyBorder="1" applyAlignment="1" applyProtection="1">
      <alignment horizontal="center" vertical="center" shrinkToFit="1" readingOrder="1"/>
    </xf>
    <xf numFmtId="164" fontId="11" fillId="0" borderId="20" xfId="2" applyNumberFormat="1" applyFont="1" applyFill="1" applyBorder="1" applyAlignment="1" applyProtection="1">
      <alignment horizontal="center" vertical="center" shrinkToFit="1" readingOrder="1"/>
    </xf>
    <xf numFmtId="164" fontId="11" fillId="0" borderId="38" xfId="2" applyNumberFormat="1" applyFont="1" applyFill="1" applyBorder="1" applyAlignment="1" applyProtection="1">
      <alignment horizontal="center" vertical="center" shrinkToFit="1" readingOrder="1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164" fontId="11" fillId="0" borderId="21" xfId="2" applyNumberFormat="1" applyFont="1" applyFill="1" applyBorder="1" applyAlignment="1" applyProtection="1">
      <alignment horizontal="center" vertical="center" shrinkToFit="1" readingOrder="1"/>
    </xf>
    <xf numFmtId="164" fontId="11" fillId="0" borderId="16" xfId="2" applyNumberFormat="1" applyFont="1" applyFill="1" applyBorder="1" applyAlignment="1" applyProtection="1">
      <alignment horizontal="center" vertical="center" shrinkToFit="1" readingOrder="1"/>
    </xf>
    <xf numFmtId="164" fontId="11" fillId="0" borderId="17" xfId="2" applyNumberFormat="1" applyFont="1" applyFill="1" applyBorder="1" applyAlignment="1" applyProtection="1">
      <alignment horizontal="center" vertical="center" shrinkToFit="1" readingOrder="1"/>
    </xf>
    <xf numFmtId="164" fontId="11" fillId="0" borderId="48" xfId="2" applyNumberFormat="1" applyFont="1" applyFill="1" applyBorder="1" applyAlignment="1" applyProtection="1">
      <alignment horizontal="center" vertical="center" shrinkToFit="1" readingOrder="1"/>
    </xf>
    <xf numFmtId="0" fontId="12" fillId="0" borderId="37" xfId="2" applyFont="1" applyFill="1" applyBorder="1" applyAlignment="1" applyProtection="1">
      <alignment horizontal="center" vertical="center" readingOrder="1"/>
    </xf>
    <xf numFmtId="0" fontId="12" fillId="0" borderId="9" xfId="2" applyFont="1" applyFill="1" applyBorder="1" applyAlignment="1" applyProtection="1">
      <alignment horizontal="center" vertical="center" readingOrder="1"/>
    </xf>
    <xf numFmtId="0" fontId="12" fillId="0" borderId="20" xfId="2" applyFont="1" applyFill="1" applyBorder="1" applyAlignment="1" applyProtection="1">
      <alignment horizontal="center" vertical="center" readingOrder="1"/>
    </xf>
    <xf numFmtId="0" fontId="12" fillId="0" borderId="38" xfId="2" applyFont="1" applyFill="1" applyBorder="1" applyAlignment="1" applyProtection="1">
      <alignment horizontal="center" vertical="center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12" fillId="0" borderId="21" xfId="2" applyFont="1" applyFill="1" applyBorder="1" applyAlignment="1" applyProtection="1">
      <alignment horizontal="center" vertical="center" readingOrder="1"/>
    </xf>
    <xf numFmtId="0" fontId="12" fillId="0" borderId="16" xfId="2" applyFont="1" applyFill="1" applyBorder="1" applyAlignment="1" applyProtection="1">
      <alignment horizontal="center" vertical="center" readingOrder="1"/>
    </xf>
    <xf numFmtId="0" fontId="12" fillId="0" borderId="17" xfId="2" applyFont="1" applyFill="1" applyBorder="1" applyAlignment="1" applyProtection="1">
      <alignment horizontal="center" vertical="center" readingOrder="1"/>
    </xf>
    <xf numFmtId="0" fontId="12" fillId="0" borderId="48" xfId="2" applyFont="1" applyFill="1" applyBorder="1" applyAlignment="1" applyProtection="1">
      <alignment horizontal="center" vertical="center" readingOrder="1"/>
    </xf>
    <xf numFmtId="0" fontId="11" fillId="2" borderId="3" xfId="2" applyFont="1" applyFill="1" applyBorder="1" applyAlignment="1" applyProtection="1">
      <alignment horizontal="center" vertical="center" wrapText="1" readingOrder="2"/>
    </xf>
    <xf numFmtId="0" fontId="11" fillId="2" borderId="5" xfId="2" applyFont="1" applyFill="1" applyBorder="1" applyAlignment="1" applyProtection="1">
      <alignment horizontal="center" vertical="center" wrapText="1" readingOrder="2"/>
    </xf>
    <xf numFmtId="0" fontId="11" fillId="2" borderId="4" xfId="2" applyFont="1" applyFill="1" applyBorder="1" applyAlignment="1" applyProtection="1">
      <alignment horizontal="center" vertical="center" wrapText="1" readingOrder="2"/>
    </xf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54" xfId="0" applyFont="1" applyFill="1" applyBorder="1" applyAlignment="1">
      <alignment horizontal="center" vertical="center" wrapText="1"/>
    </xf>
    <xf numFmtId="0" fontId="11" fillId="8" borderId="52" xfId="2" applyFont="1" applyFill="1" applyBorder="1" applyAlignment="1" applyProtection="1">
      <alignment horizontal="center" vertical="center" readingOrder="2"/>
    </xf>
    <xf numFmtId="0" fontId="11" fillId="8" borderId="53" xfId="2" applyFont="1" applyFill="1" applyBorder="1" applyAlignment="1" applyProtection="1">
      <alignment horizontal="center" vertical="center" readingOrder="2"/>
    </xf>
    <xf numFmtId="0" fontId="11" fillId="8" borderId="36" xfId="2" applyFont="1" applyFill="1" applyBorder="1" applyAlignment="1" applyProtection="1">
      <alignment horizontal="center" vertical="center" readingOrder="2"/>
    </xf>
    <xf numFmtId="0" fontId="11" fillId="8" borderId="80" xfId="2" applyFont="1" applyFill="1" applyBorder="1" applyAlignment="1" applyProtection="1">
      <alignment horizontal="center" vertical="center" readingOrder="2"/>
    </xf>
    <xf numFmtId="0" fontId="11" fillId="8" borderId="19" xfId="2" applyFont="1" applyFill="1" applyBorder="1" applyAlignment="1" applyProtection="1">
      <alignment horizontal="center" vertical="center" readingOrder="2"/>
    </xf>
    <xf numFmtId="0" fontId="11" fillId="8" borderId="6" xfId="2" applyFont="1" applyFill="1" applyBorder="1" applyAlignment="1" applyProtection="1">
      <alignment horizontal="center" vertical="center" readingOrder="2"/>
    </xf>
    <xf numFmtId="0" fontId="11" fillId="8" borderId="10" xfId="2" applyFont="1" applyFill="1" applyBorder="1" applyAlignment="1" applyProtection="1">
      <alignment horizontal="center" vertical="center" readingOrder="2"/>
    </xf>
    <xf numFmtId="0" fontId="11" fillId="8" borderId="1" xfId="2" applyFont="1" applyFill="1" applyBorder="1" applyAlignment="1" applyProtection="1">
      <alignment horizontal="center" vertical="center" readingOrder="2"/>
    </xf>
    <xf numFmtId="0" fontId="20" fillId="8" borderId="1" xfId="2" applyFont="1" applyFill="1" applyBorder="1" applyAlignment="1" applyProtection="1">
      <alignment horizontal="center" vertical="center" readingOrder="2"/>
    </xf>
    <xf numFmtId="168" fontId="20" fillId="8" borderId="3" xfId="2" applyNumberFormat="1" applyFont="1" applyFill="1" applyBorder="1" applyAlignment="1" applyProtection="1">
      <alignment horizontal="center" vertical="center" readingOrder="2"/>
    </xf>
    <xf numFmtId="168" fontId="20" fillId="8" borderId="4" xfId="2" applyNumberFormat="1" applyFont="1" applyFill="1" applyBorder="1" applyAlignment="1" applyProtection="1">
      <alignment horizontal="center" vertical="center" readingOrder="2"/>
    </xf>
    <xf numFmtId="10" fontId="20" fillId="5" borderId="49" xfId="2" applyNumberFormat="1" applyFont="1" applyFill="1" applyBorder="1" applyAlignment="1" applyProtection="1">
      <alignment horizontal="center" vertical="center" readingOrder="2"/>
    </xf>
    <xf numFmtId="4" fontId="32" fillId="8" borderId="50" xfId="3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83" xfId="3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56" xfId="0" applyNumberFormat="1" applyFont="1" applyFill="1" applyBorder="1" applyAlignment="1" applyProtection="1">
      <alignment horizontal="center" vertical="center" wrapText="1" shrinkToFit="1" readingOrder="1"/>
    </xf>
    <xf numFmtId="4" fontId="32" fillId="8" borderId="57" xfId="0" applyNumberFormat="1" applyFont="1" applyFill="1" applyBorder="1" applyAlignment="1" applyProtection="1">
      <alignment horizontal="center" vertical="center" wrapText="1" shrinkToFit="1" readingOrder="1"/>
    </xf>
    <xf numFmtId="0" fontId="12" fillId="10" borderId="3" xfId="2" applyFont="1" applyFill="1" applyBorder="1" applyAlignment="1" applyProtection="1">
      <alignment horizontal="center" vertical="center" readingOrder="1"/>
      <protection locked="0"/>
    </xf>
    <xf numFmtId="0" fontId="12" fillId="10" borderId="4" xfId="2" applyFont="1" applyFill="1" applyBorder="1" applyAlignment="1" applyProtection="1">
      <alignment horizontal="center" vertical="center" readingOrder="1"/>
      <protection locked="0"/>
    </xf>
    <xf numFmtId="0" fontId="21" fillId="10" borderId="3" xfId="2" applyFont="1" applyFill="1" applyBorder="1" applyAlignment="1" applyProtection="1">
      <alignment horizontal="center" vertical="center" readingOrder="1"/>
      <protection locked="0"/>
    </xf>
    <xf numFmtId="0" fontId="21" fillId="10" borderId="5" xfId="2" applyFont="1" applyFill="1" applyBorder="1" applyAlignment="1" applyProtection="1">
      <alignment horizontal="center" vertical="center" readingOrder="1"/>
      <protection locked="0"/>
    </xf>
    <xf numFmtId="0" fontId="21" fillId="10" borderId="4" xfId="2" applyFont="1" applyFill="1" applyBorder="1" applyAlignment="1" applyProtection="1">
      <alignment horizontal="center" vertical="center" readingOrder="1"/>
      <protection locked="0"/>
    </xf>
    <xf numFmtId="0" fontId="21" fillId="10" borderId="1" xfId="2" applyFont="1" applyFill="1" applyBorder="1" applyAlignment="1" applyProtection="1">
      <alignment horizontal="center" vertical="center" readingOrder="1"/>
      <protection locked="0"/>
    </xf>
    <xf numFmtId="4" fontId="20" fillId="8" borderId="1" xfId="2" applyNumberFormat="1" applyFont="1" applyFill="1" applyBorder="1" applyAlignment="1" applyProtection="1">
      <alignment horizontal="center" vertical="center" readingOrder="2"/>
    </xf>
    <xf numFmtId="0" fontId="11" fillId="8" borderId="68" xfId="2" applyFont="1" applyFill="1" applyBorder="1" applyAlignment="1" applyProtection="1">
      <alignment horizontal="center" vertical="center" readingOrder="2"/>
    </xf>
    <xf numFmtId="168" fontId="20" fillId="8" borderId="1" xfId="2" applyNumberFormat="1" applyFont="1" applyFill="1" applyBorder="1" applyAlignment="1" applyProtection="1">
      <alignment horizontal="center" vertical="center" readingOrder="2"/>
    </xf>
    <xf numFmtId="168" fontId="20" fillId="8" borderId="68" xfId="2" applyNumberFormat="1" applyFont="1" applyFill="1" applyBorder="1" applyAlignment="1" applyProtection="1">
      <alignment horizontal="center" vertical="center" readingOrder="2"/>
    </xf>
    <xf numFmtId="0" fontId="11" fillId="8" borderId="34" xfId="2" applyFont="1" applyFill="1" applyBorder="1" applyAlignment="1" applyProtection="1">
      <alignment horizontal="center" vertical="center" readingOrder="2"/>
    </xf>
    <xf numFmtId="0" fontId="36" fillId="0" borderId="0" xfId="0" applyFont="1" applyFill="1" applyBorder="1" applyAlignment="1" applyProtection="1">
      <alignment horizontal="right" vertical="center" shrinkToFit="1" readingOrder="2"/>
    </xf>
    <xf numFmtId="0" fontId="35" fillId="0" borderId="0" xfId="0" applyFont="1" applyFill="1" applyBorder="1" applyAlignment="1" applyProtection="1">
      <alignment horizontal="right" vertical="center" readingOrder="2"/>
    </xf>
    <xf numFmtId="0" fontId="20" fillId="8" borderId="70" xfId="0" applyFont="1" applyFill="1" applyBorder="1" applyAlignment="1" applyProtection="1">
      <alignment horizontal="center" vertical="center" wrapText="1"/>
    </xf>
    <xf numFmtId="0" fontId="20" fillId="8" borderId="71" xfId="0" applyFont="1" applyFill="1" applyBorder="1" applyAlignment="1" applyProtection="1">
      <alignment horizontal="center" vertical="center" wrapText="1"/>
    </xf>
    <xf numFmtId="0" fontId="31" fillId="9" borderId="5" xfId="0" applyFont="1" applyFill="1" applyBorder="1" applyAlignment="1" applyProtection="1">
      <alignment horizontal="center" readingOrder="2"/>
      <protection locked="0"/>
    </xf>
    <xf numFmtId="0" fontId="20" fillId="0" borderId="0" xfId="0" applyFont="1" applyFill="1" applyBorder="1" applyAlignment="1" applyProtection="1">
      <alignment horizontal="center" vertical="center" wrapText="1"/>
    </xf>
    <xf numFmtId="9" fontId="31" fillId="0" borderId="0" xfId="0" applyNumberFormat="1" applyFont="1" applyFill="1" applyBorder="1" applyAlignment="1" applyProtection="1">
      <alignment horizontal="right" shrinkToFit="1" readingOrder="1"/>
    </xf>
    <xf numFmtId="0" fontId="11" fillId="8" borderId="72" xfId="0" applyFont="1" applyFill="1" applyBorder="1" applyAlignment="1" applyProtection="1">
      <alignment horizontal="center" vertical="center" wrapText="1"/>
    </xf>
    <xf numFmtId="0" fontId="11" fillId="8" borderId="71" xfId="0" applyFont="1" applyFill="1" applyBorder="1" applyAlignment="1" applyProtection="1">
      <alignment horizontal="center" vertical="center" wrapText="1"/>
    </xf>
    <xf numFmtId="0" fontId="11" fillId="8" borderId="73" xfId="0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 applyProtection="1">
      <alignment horizontal="center" vertical="top" shrinkToFit="1" readingOrder="2"/>
    </xf>
    <xf numFmtId="0" fontId="11" fillId="2" borderId="60" xfId="2" applyFont="1" applyFill="1" applyBorder="1" applyAlignment="1" applyProtection="1">
      <alignment horizontal="center" vertical="center" wrapText="1" readingOrder="2"/>
    </xf>
    <xf numFmtId="0" fontId="11" fillId="2" borderId="21" xfId="2" applyFont="1" applyFill="1" applyBorder="1" applyAlignment="1" applyProtection="1">
      <alignment horizontal="center" vertical="center" wrapText="1" readingOrder="2"/>
    </xf>
    <xf numFmtId="0" fontId="11" fillId="2" borderId="61" xfId="2" applyFont="1" applyFill="1" applyBorder="1" applyAlignment="1" applyProtection="1">
      <alignment horizontal="center" vertical="center" wrapText="1" readingOrder="2"/>
    </xf>
    <xf numFmtId="0" fontId="11" fillId="2" borderId="1" xfId="2" applyFont="1" applyFill="1" applyBorder="1" applyAlignment="1" applyProtection="1">
      <alignment horizontal="center" vertical="center" wrapText="1" readingOrder="2"/>
    </xf>
    <xf numFmtId="0" fontId="11" fillId="2" borderId="45" xfId="2" applyFont="1" applyFill="1" applyBorder="1" applyAlignment="1" applyProtection="1">
      <alignment horizontal="center" vertical="center" wrapText="1" readingOrder="2"/>
    </xf>
    <xf numFmtId="0" fontId="11" fillId="2" borderId="63" xfId="0" applyFont="1" applyFill="1" applyBorder="1" applyAlignment="1" applyProtection="1">
      <alignment horizontal="center" vertical="center" wrapText="1" readingOrder="2"/>
    </xf>
    <xf numFmtId="0" fontId="11" fillId="2" borderId="14" xfId="0" applyFont="1" applyFill="1" applyBorder="1" applyAlignment="1" applyProtection="1">
      <alignment horizontal="center" vertical="center" wrapText="1" readingOrder="2"/>
    </xf>
    <xf numFmtId="0" fontId="11" fillId="2" borderId="38" xfId="0" applyFont="1" applyFill="1" applyBorder="1" applyAlignment="1" applyProtection="1">
      <alignment horizontal="center" vertical="center" wrapText="1" readingOrder="2"/>
    </xf>
    <xf numFmtId="0" fontId="11" fillId="2" borderId="2" xfId="0" applyFont="1" applyFill="1" applyBorder="1" applyAlignment="1" applyProtection="1">
      <alignment horizontal="center" vertical="center" wrapText="1" readingOrder="2"/>
    </xf>
    <xf numFmtId="0" fontId="11" fillId="2" borderId="64" xfId="0" applyFont="1" applyFill="1" applyBorder="1" applyAlignment="1" applyProtection="1">
      <alignment horizontal="center" vertical="center" wrapText="1" readingOrder="2"/>
    </xf>
    <xf numFmtId="0" fontId="11" fillId="2" borderId="10" xfId="0" applyFont="1" applyFill="1" applyBorder="1" applyAlignment="1" applyProtection="1">
      <alignment horizontal="center" vertical="center" wrapText="1" readingOrder="2"/>
    </xf>
    <xf numFmtId="49" fontId="31" fillId="0" borderId="29" xfId="0" applyNumberFormat="1" applyFont="1" applyFill="1" applyBorder="1" applyAlignment="1" applyProtection="1">
      <alignment horizontal="center" readingOrder="2"/>
      <protection locked="0"/>
    </xf>
    <xf numFmtId="49" fontId="31" fillId="0" borderId="0" xfId="0" applyNumberFormat="1" applyFont="1" applyFill="1" applyBorder="1" applyAlignment="1" applyProtection="1">
      <alignment horizontal="center" readingOrder="2"/>
      <protection locked="0"/>
    </xf>
    <xf numFmtId="0" fontId="11" fillId="8" borderId="4" xfId="2" applyFont="1" applyFill="1" applyBorder="1" applyAlignment="1" applyProtection="1">
      <alignment horizontal="center" vertical="center" readingOrder="2"/>
    </xf>
    <xf numFmtId="0" fontId="12" fillId="10" borderId="5" xfId="2" applyFont="1" applyFill="1" applyBorder="1" applyAlignment="1" applyProtection="1">
      <alignment horizontal="center" vertical="center" readingOrder="1"/>
      <protection locked="0"/>
    </xf>
    <xf numFmtId="164" fontId="20" fillId="10" borderId="3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0" fillId="10" borderId="5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0" fillId="10" borderId="4" xfId="2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8" borderId="3" xfId="2" applyFont="1" applyFill="1" applyBorder="1" applyAlignment="1" applyProtection="1">
      <alignment horizontal="center" vertical="center" readingOrder="1"/>
    </xf>
    <xf numFmtId="0" fontId="12" fillId="8" borderId="5" xfId="2" applyFont="1" applyFill="1" applyBorder="1" applyAlignment="1" applyProtection="1">
      <alignment horizontal="center" vertical="center" readingOrder="1"/>
    </xf>
    <xf numFmtId="0" fontId="12" fillId="8" borderId="4" xfId="2" applyFont="1" applyFill="1" applyBorder="1" applyAlignment="1" applyProtection="1">
      <alignment horizontal="center" vertical="center" readingOrder="1"/>
    </xf>
    <xf numFmtId="0" fontId="5" fillId="2" borderId="75" xfId="2" applyFont="1" applyFill="1" applyBorder="1" applyAlignment="1" applyProtection="1">
      <alignment horizontal="center" vertical="center" wrapText="1" readingOrder="2"/>
    </xf>
    <xf numFmtId="0" fontId="5" fillId="2" borderId="76" xfId="2" applyFont="1" applyFill="1" applyBorder="1" applyAlignment="1" applyProtection="1">
      <alignment horizontal="center" vertical="center" wrapText="1" readingOrder="2"/>
    </xf>
    <xf numFmtId="0" fontId="5" fillId="2" borderId="77" xfId="2" applyFont="1" applyFill="1" applyBorder="1" applyAlignment="1" applyProtection="1">
      <alignment horizontal="center" vertical="center" wrapText="1" readingOrder="2"/>
    </xf>
    <xf numFmtId="14" fontId="31" fillId="0" borderId="0" xfId="0" applyNumberFormat="1" applyFont="1" applyFill="1" applyBorder="1" applyAlignment="1" applyProtection="1">
      <alignment horizontal="center" readingOrder="2"/>
      <protection locked="0"/>
    </xf>
    <xf numFmtId="167" fontId="31" fillId="0" borderId="0" xfId="0" applyNumberFormat="1" applyFont="1" applyFill="1" applyBorder="1" applyAlignment="1" applyProtection="1">
      <alignment horizontal="center" readingOrder="2"/>
      <protection locked="0"/>
    </xf>
    <xf numFmtId="0" fontId="20" fillId="6" borderId="49" xfId="2" applyFont="1" applyFill="1" applyBorder="1" applyAlignment="1" applyProtection="1">
      <alignment horizontal="center" vertical="center" readingOrder="2"/>
    </xf>
    <xf numFmtId="0" fontId="11" fillId="8" borderId="3" xfId="2" applyFont="1" applyFill="1" applyBorder="1" applyAlignment="1" applyProtection="1">
      <alignment horizontal="center" vertical="center" readingOrder="2"/>
    </xf>
    <xf numFmtId="0" fontId="11" fillId="8" borderId="5" xfId="2" applyFont="1" applyFill="1" applyBorder="1" applyAlignment="1" applyProtection="1">
      <alignment horizontal="center" vertical="center" readingOrder="2"/>
    </xf>
    <xf numFmtId="0" fontId="12" fillId="8" borderId="1" xfId="2" applyFont="1" applyFill="1" applyBorder="1" applyAlignment="1" applyProtection="1">
      <alignment horizontal="center" vertical="center" readingOrder="1"/>
    </xf>
    <xf numFmtId="0" fontId="11" fillId="0" borderId="35" xfId="2" applyFont="1" applyFill="1" applyBorder="1" applyAlignment="1" applyProtection="1">
      <alignment horizontal="center" vertical="center" readingOrder="2"/>
    </xf>
    <xf numFmtId="0" fontId="11" fillId="0" borderId="0" xfId="2" applyFont="1" applyFill="1" applyBorder="1" applyAlignment="1" applyProtection="1">
      <alignment horizontal="center" vertical="center" readingOrder="2"/>
    </xf>
    <xf numFmtId="0" fontId="12" fillId="8" borderId="3" xfId="2" applyFont="1" applyFill="1" applyBorder="1" applyAlignment="1" applyProtection="1">
      <alignment horizontal="center" vertical="center" wrapText="1" readingOrder="1"/>
    </xf>
    <xf numFmtId="0" fontId="12" fillId="8" borderId="5" xfId="2" applyFont="1" applyFill="1" applyBorder="1" applyAlignment="1" applyProtection="1">
      <alignment horizontal="center" vertical="center" wrapText="1" readingOrder="1"/>
    </xf>
    <xf numFmtId="0" fontId="12" fillId="8" borderId="4" xfId="2" applyFont="1" applyFill="1" applyBorder="1" applyAlignment="1" applyProtection="1">
      <alignment horizontal="center" vertical="center" wrapText="1" readingOrder="1"/>
    </xf>
    <xf numFmtId="164" fontId="30" fillId="2" borderId="3" xfId="2" applyNumberFormat="1" applyFont="1" applyFill="1" applyBorder="1" applyAlignment="1" applyProtection="1">
      <alignment horizontal="center" vertical="center" shrinkToFit="1" readingOrder="2"/>
    </xf>
    <xf numFmtId="164" fontId="30" fillId="2" borderId="5" xfId="2" applyNumberFormat="1" applyFont="1" applyFill="1" applyBorder="1" applyAlignment="1" applyProtection="1">
      <alignment horizontal="center" vertical="center" shrinkToFit="1" readingOrder="2"/>
    </xf>
    <xf numFmtId="164" fontId="30" fillId="2" borderId="4" xfId="2" applyNumberFormat="1" applyFont="1" applyFill="1" applyBorder="1" applyAlignment="1" applyProtection="1">
      <alignment horizontal="center" vertical="center" shrinkToFit="1" readingOrder="2"/>
    </xf>
    <xf numFmtId="0" fontId="11" fillId="8" borderId="79" xfId="2" applyFont="1" applyFill="1" applyBorder="1" applyAlignment="1" applyProtection="1">
      <alignment horizontal="center" vertical="center" readingOrder="2"/>
    </xf>
    <xf numFmtId="49" fontId="31" fillId="0" borderId="0" xfId="0" applyNumberFormat="1" applyFont="1" applyFill="1" applyBorder="1" applyAlignment="1" applyProtection="1">
      <alignment horizontal="right" wrapText="1" readingOrder="1"/>
    </xf>
    <xf numFmtId="0" fontId="31" fillId="0" borderId="0" xfId="0" applyFont="1" applyFill="1" applyBorder="1" applyAlignment="1" applyProtection="1">
      <alignment horizontal="right" readingOrder="2"/>
    </xf>
    <xf numFmtId="0" fontId="11" fillId="2" borderId="23" xfId="2" applyFont="1" applyFill="1" applyBorder="1" applyAlignment="1" applyProtection="1">
      <alignment horizontal="center" vertical="center" wrapText="1" readingOrder="2"/>
    </xf>
    <xf numFmtId="0" fontId="11" fillId="2" borderId="74" xfId="2" applyFont="1" applyFill="1" applyBorder="1" applyAlignment="1" applyProtection="1">
      <alignment horizontal="center" vertical="center" wrapText="1" readingOrder="2"/>
    </xf>
    <xf numFmtId="0" fontId="11" fillId="2" borderId="58" xfId="2" applyFont="1" applyFill="1" applyBorder="1" applyAlignment="1" applyProtection="1">
      <alignment horizontal="center" vertical="center" wrapText="1" readingOrder="2"/>
    </xf>
    <xf numFmtId="0" fontId="11" fillId="2" borderId="59" xfId="2" applyFont="1" applyFill="1" applyBorder="1" applyAlignment="1" applyProtection="1">
      <alignment horizontal="center" vertical="center" wrapText="1" readingOrder="2"/>
    </xf>
    <xf numFmtId="0" fontId="20" fillId="2" borderId="49" xfId="2" applyFont="1" applyFill="1" applyBorder="1" applyAlignment="1" applyProtection="1">
      <alignment horizontal="center" vertical="center" readingOrder="1"/>
    </xf>
    <xf numFmtId="14" fontId="31" fillId="0" borderId="29" xfId="0" applyNumberFormat="1" applyFont="1" applyFill="1" applyBorder="1" applyAlignment="1" applyProtection="1">
      <alignment horizontal="center" readingOrder="2"/>
      <protection locked="0"/>
    </xf>
    <xf numFmtId="1" fontId="31" fillId="0" borderId="29" xfId="0" applyNumberFormat="1" applyFont="1" applyFill="1" applyBorder="1" applyAlignment="1" applyProtection="1">
      <alignment horizontal="center" vertical="center" shrinkToFit="1" readingOrder="2"/>
      <protection locked="0"/>
    </xf>
    <xf numFmtId="1" fontId="31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0" fontId="17" fillId="8" borderId="3" xfId="0" applyFont="1" applyFill="1" applyBorder="1" applyAlignment="1" applyProtection="1">
      <alignment horizontal="center" vertical="center" readingOrder="2"/>
    </xf>
    <xf numFmtId="0" fontId="17" fillId="8" borderId="5" xfId="0" applyFont="1" applyFill="1" applyBorder="1" applyAlignment="1" applyProtection="1">
      <alignment horizontal="center" vertical="center" readingOrder="2"/>
    </xf>
    <xf numFmtId="0" fontId="17" fillId="8" borderId="4" xfId="0" applyFont="1" applyFill="1" applyBorder="1" applyAlignment="1" applyProtection="1">
      <alignment horizontal="center" vertical="center" readingOrder="2"/>
    </xf>
    <xf numFmtId="4" fontId="20" fillId="8" borderId="3" xfId="2" applyNumberFormat="1" applyFont="1" applyFill="1" applyBorder="1" applyAlignment="1" applyProtection="1">
      <alignment horizontal="center" vertical="center" readingOrder="2"/>
    </xf>
    <xf numFmtId="4" fontId="20" fillId="8" borderId="5" xfId="2" applyNumberFormat="1" applyFont="1" applyFill="1" applyBorder="1" applyAlignment="1" applyProtection="1">
      <alignment horizontal="center" vertical="center" readingOrder="2"/>
    </xf>
    <xf numFmtId="4" fontId="20" fillId="8" borderId="4" xfId="2" applyNumberFormat="1" applyFont="1" applyFill="1" applyBorder="1" applyAlignment="1" applyProtection="1">
      <alignment horizontal="center" vertical="center" readingOrder="2"/>
    </xf>
  </cellXfs>
  <cellStyles count="6">
    <cellStyle name="Comma" xfId="5" builtinId="3"/>
    <cellStyle name="Currency" xfId="1" builtinId="4"/>
    <cellStyle name="Normal" xfId="0" builtinId="0"/>
    <cellStyle name="Normal_קובץ חשבוניות  % 4 התיק'  מע''מ % 16.5" xfId="2"/>
    <cellStyle name="Percent" xfId="3" builtinId="5"/>
    <cellStyle name="היפר-קישור" xfId="4" builtin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CFFCC"/>
      <color rgb="FFFFFFCC"/>
      <color rgb="FFCCFF99"/>
      <color rgb="FFFF66FF"/>
      <color rgb="FFFF9999"/>
      <color rgb="FFFF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/>
  <dimension ref="A1:CJ320"/>
  <sheetViews>
    <sheetView showGridLines="0" rightToLeft="1" tabSelected="1" view="pageBreakPreview" topLeftCell="C40" zoomScale="80" zoomScaleNormal="75" zoomScaleSheetLayoutView="80" workbookViewId="0">
      <selection activeCell="C63" sqref="C63"/>
    </sheetView>
  </sheetViews>
  <sheetFormatPr defaultRowHeight="12.75" x14ac:dyDescent="0.2"/>
  <cols>
    <col min="1" max="1" width="2.42578125" style="2" customWidth="1"/>
    <col min="2" max="2" width="6.7109375" style="1" customWidth="1"/>
    <col min="3" max="3" width="14.140625" style="1" customWidth="1"/>
    <col min="4" max="4" width="26.85546875" style="1" customWidth="1"/>
    <col min="5" max="5" width="14.7109375" style="1" customWidth="1"/>
    <col min="6" max="6" width="7.85546875" style="1" customWidth="1"/>
    <col min="7" max="7" width="2.7109375" style="1" customWidth="1"/>
    <col min="8" max="8" width="36.7109375" style="1" customWidth="1"/>
    <col min="9" max="9" width="7.5703125" style="1" customWidth="1"/>
    <col min="10" max="10" width="5.28515625" style="1" customWidth="1"/>
    <col min="11" max="11" width="4.5703125" style="1" customWidth="1"/>
    <col min="12" max="12" width="9.85546875" style="1" customWidth="1"/>
    <col min="13" max="13" width="13.28515625" style="1" customWidth="1"/>
    <col min="14" max="14" width="14.140625" style="1" customWidth="1"/>
    <col min="15" max="16" width="3.42578125" style="1" hidden="1" customWidth="1"/>
    <col min="17" max="17" width="3.140625" style="1" hidden="1" customWidth="1"/>
    <col min="18" max="18" width="2.7109375" style="1" hidden="1" customWidth="1"/>
    <col min="19" max="19" width="2" style="1" hidden="1" customWidth="1"/>
    <col min="20" max="20" width="2.140625" style="1" hidden="1" customWidth="1"/>
    <col min="21" max="21" width="11.42578125" style="1" customWidth="1"/>
    <col min="22" max="22" width="10.7109375" style="1" customWidth="1"/>
    <col min="23" max="23" width="7.7109375" style="1" customWidth="1"/>
    <col min="24" max="24" width="0.28515625" style="1" customWidth="1"/>
    <col min="25" max="25" width="5.5703125" style="1" customWidth="1"/>
    <col min="26" max="26" width="7.140625" style="1" bestFit="1" customWidth="1"/>
    <col min="27" max="27" width="5.7109375" style="1" customWidth="1"/>
    <col min="28" max="28" width="5.28515625" style="1" customWidth="1"/>
    <col min="29" max="29" width="9.140625" style="1" customWidth="1"/>
    <col min="30" max="30" width="16.140625" style="1" customWidth="1"/>
    <col min="31" max="31" width="14.5703125" style="1" customWidth="1"/>
    <col min="32" max="32" width="2.28515625" style="1" customWidth="1"/>
    <col min="33" max="33" width="12.28515625" style="1" customWidth="1"/>
    <col min="34" max="34" width="4.140625" style="17" customWidth="1"/>
    <col min="35" max="35" width="6.7109375" style="1" customWidth="1"/>
    <col min="36" max="36" width="7.42578125" style="1" customWidth="1"/>
    <col min="37" max="37" width="2.28515625" style="1" customWidth="1"/>
    <col min="38" max="38" width="1.7109375" style="1" customWidth="1"/>
    <col min="39" max="39" width="3.28515625" style="1" customWidth="1"/>
    <col min="40" max="40" width="4.7109375" style="1" customWidth="1"/>
    <col min="41" max="41" width="14" style="1" customWidth="1"/>
    <col min="42" max="42" width="10.85546875" style="1" customWidth="1"/>
    <col min="43" max="43" width="10.7109375" style="1" customWidth="1"/>
    <col min="44" max="44" width="10.140625" style="1" customWidth="1"/>
    <col min="45" max="45" width="9.140625" style="1" customWidth="1"/>
    <col min="46" max="46" width="13" style="1" customWidth="1"/>
    <col min="47" max="47" width="13" style="2" customWidth="1"/>
    <col min="48" max="86" width="9.140625" style="2" customWidth="1"/>
    <col min="87" max="16384" width="9.140625" style="2"/>
  </cols>
  <sheetData>
    <row r="1" spans="2:40" x14ac:dyDescent="0.2">
      <c r="AB1" s="203"/>
      <c r="AC1" s="203"/>
      <c r="AD1" s="203"/>
      <c r="AE1" s="203"/>
      <c r="AF1" s="203"/>
    </row>
    <row r="2" spans="2:40" ht="18" x14ac:dyDescent="0.25">
      <c r="B2" s="2"/>
      <c r="C2" s="216" t="s">
        <v>138</v>
      </c>
      <c r="D2" s="217"/>
      <c r="E2" s="217"/>
      <c r="F2" s="217"/>
      <c r="G2" s="217"/>
      <c r="H2" s="217"/>
      <c r="I2" s="217"/>
      <c r="J2" s="217"/>
      <c r="K2" s="217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8"/>
      <c r="AH2" s="69"/>
      <c r="AI2" s="70"/>
      <c r="AJ2" s="70"/>
      <c r="AK2" s="70"/>
      <c r="AL2" s="70"/>
      <c r="AM2" s="70"/>
      <c r="AN2" s="70"/>
    </row>
    <row r="3" spans="2:40" ht="18" x14ac:dyDescent="0.25">
      <c r="B3" s="2"/>
      <c r="C3" s="68"/>
      <c r="D3" s="68"/>
      <c r="E3" s="68"/>
      <c r="F3" s="68"/>
      <c r="G3" s="68"/>
      <c r="H3" s="68"/>
      <c r="I3" s="61" t="s">
        <v>137</v>
      </c>
      <c r="J3" s="61"/>
      <c r="K3" s="61"/>
      <c r="L3" s="61"/>
      <c r="M3" s="61"/>
      <c r="N3" s="61"/>
      <c r="O3" s="61"/>
      <c r="P3" s="70"/>
      <c r="Q3" s="70"/>
      <c r="R3" s="70"/>
      <c r="S3" s="70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9"/>
      <c r="AI3" s="68"/>
      <c r="AJ3" s="68"/>
      <c r="AK3" s="68"/>
      <c r="AL3" s="68"/>
      <c r="AM3" s="68"/>
      <c r="AN3" s="68"/>
    </row>
    <row r="4" spans="2:40" ht="20.25" customHeight="1" x14ac:dyDescent="0.2">
      <c r="B4" s="2"/>
      <c r="C4" s="188" t="s">
        <v>25</v>
      </c>
      <c r="D4" s="188"/>
      <c r="E4" s="188"/>
      <c r="F4" s="188"/>
      <c r="G4" s="188"/>
      <c r="H4" s="188"/>
      <c r="I4" s="188"/>
      <c r="J4" s="188"/>
      <c r="K4" s="188"/>
      <c r="L4" s="188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201"/>
      <c r="AI4" s="201"/>
      <c r="AJ4" s="201"/>
      <c r="AK4" s="201"/>
      <c r="AL4" s="201"/>
      <c r="AM4" s="201"/>
      <c r="AN4" s="201"/>
    </row>
    <row r="5" spans="2:40" ht="15.75" customHeight="1" x14ac:dyDescent="0.25">
      <c r="B5" s="2"/>
      <c r="C5" s="68"/>
      <c r="D5" s="68"/>
      <c r="E5" s="189" t="s">
        <v>17</v>
      </c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1"/>
      <c r="AH5" s="201"/>
      <c r="AI5" s="201"/>
      <c r="AJ5" s="201"/>
      <c r="AK5" s="201"/>
      <c r="AL5" s="201"/>
      <c r="AM5" s="201"/>
      <c r="AN5" s="201"/>
    </row>
    <row r="6" spans="2:40" ht="18" x14ac:dyDescent="0.25">
      <c r="B6" s="2"/>
      <c r="C6" s="202" t="s">
        <v>11</v>
      </c>
      <c r="D6" s="202"/>
      <c r="E6" s="202"/>
      <c r="F6" s="202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1"/>
      <c r="AH6" s="73"/>
      <c r="AI6" s="71"/>
      <c r="AJ6" s="71"/>
      <c r="AK6" s="71"/>
      <c r="AL6" s="71"/>
      <c r="AM6" s="71"/>
      <c r="AN6" s="71"/>
    </row>
    <row r="7" spans="2:40" ht="7.5" customHeight="1" x14ac:dyDescent="0.25">
      <c r="B7" s="2"/>
      <c r="C7" s="68"/>
      <c r="D7" s="68"/>
      <c r="E7" s="68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4"/>
      <c r="AI7" s="74"/>
      <c r="AJ7" s="74"/>
      <c r="AK7" s="74"/>
      <c r="AL7" s="74"/>
      <c r="AM7" s="74"/>
      <c r="AN7" s="74"/>
    </row>
    <row r="8" spans="2:40" ht="24.75" customHeight="1" x14ac:dyDescent="0.25">
      <c r="B8" s="2"/>
      <c r="C8" s="75" t="s">
        <v>155</v>
      </c>
      <c r="D8" s="198" t="s">
        <v>16</v>
      </c>
      <c r="E8" s="199"/>
      <c r="F8" s="200"/>
      <c r="G8" s="76"/>
      <c r="H8" s="196"/>
      <c r="I8" s="197"/>
      <c r="J8" s="77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64"/>
      <c r="AH8" s="79"/>
      <c r="AI8" s="63"/>
      <c r="AJ8" s="63"/>
      <c r="AK8" s="64"/>
      <c r="AL8" s="74"/>
      <c r="AM8" s="74"/>
      <c r="AN8" s="74"/>
    </row>
    <row r="9" spans="2:40" ht="7.5" customHeight="1" x14ac:dyDescent="0.25">
      <c r="B9" s="2"/>
      <c r="C9" s="8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64"/>
      <c r="AH9" s="79"/>
      <c r="AI9" s="82"/>
      <c r="AJ9" s="82"/>
      <c r="AK9" s="83"/>
      <c r="AL9" s="74"/>
      <c r="AM9" s="74"/>
      <c r="AN9" s="74"/>
    </row>
    <row r="10" spans="2:40" ht="7.5" customHeight="1" x14ac:dyDescent="0.25">
      <c r="B10" s="2"/>
      <c r="C10" s="8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64"/>
      <c r="AH10" s="79"/>
      <c r="AI10" s="82"/>
      <c r="AJ10" s="82"/>
      <c r="AK10" s="83"/>
      <c r="AL10" s="74"/>
      <c r="AM10" s="74"/>
      <c r="AN10" s="74"/>
    </row>
    <row r="11" spans="2:40" ht="24.75" customHeight="1" x14ac:dyDescent="0.25">
      <c r="B11" s="2"/>
      <c r="C11" s="80" t="s">
        <v>100</v>
      </c>
      <c r="D11" s="198" t="s">
        <v>18</v>
      </c>
      <c r="E11" s="199"/>
      <c r="F11" s="200"/>
      <c r="G11" s="71"/>
      <c r="H11" s="196"/>
      <c r="I11" s="197"/>
      <c r="J11" s="77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64"/>
      <c r="AH11" s="79"/>
      <c r="AI11" s="84"/>
      <c r="AJ11" s="84"/>
      <c r="AK11" s="74"/>
      <c r="AL11" s="74"/>
      <c r="AM11" s="74"/>
      <c r="AN11" s="74"/>
    </row>
    <row r="12" spans="2:40" ht="7.5" customHeight="1" x14ac:dyDescent="0.25">
      <c r="B12" s="2"/>
      <c r="C12" s="80"/>
      <c r="D12" s="68"/>
      <c r="E12" s="68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64"/>
      <c r="AH12" s="79"/>
      <c r="AI12" s="82"/>
      <c r="AJ12" s="82"/>
      <c r="AK12" s="83"/>
      <c r="AL12" s="74"/>
      <c r="AM12" s="74"/>
      <c r="AN12" s="74"/>
    </row>
    <row r="13" spans="2:40" ht="24.75" customHeight="1" x14ac:dyDescent="0.25">
      <c r="B13" s="2"/>
      <c r="C13" s="80" t="s">
        <v>101</v>
      </c>
      <c r="D13" s="198" t="s">
        <v>33</v>
      </c>
      <c r="E13" s="199"/>
      <c r="F13" s="200"/>
      <c r="G13" s="71"/>
      <c r="H13" s="196"/>
      <c r="I13" s="197"/>
      <c r="J13" s="77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64"/>
      <c r="AH13" s="79"/>
      <c r="AI13" s="84"/>
      <c r="AJ13" s="84"/>
      <c r="AK13" s="74"/>
      <c r="AL13" s="74"/>
      <c r="AM13" s="74"/>
      <c r="AN13" s="74"/>
    </row>
    <row r="14" spans="2:40" ht="7.5" customHeight="1" x14ac:dyDescent="0.25">
      <c r="B14" s="2"/>
      <c r="C14" s="80"/>
      <c r="D14" s="68"/>
      <c r="E14" s="68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64"/>
      <c r="AH14" s="79"/>
      <c r="AI14" s="82"/>
      <c r="AJ14" s="82"/>
      <c r="AK14" s="83"/>
      <c r="AL14" s="74"/>
      <c r="AM14" s="74"/>
      <c r="AN14" s="74"/>
    </row>
    <row r="15" spans="2:40" ht="22.5" customHeight="1" x14ac:dyDescent="0.25">
      <c r="B15" s="2"/>
      <c r="C15" s="80" t="s">
        <v>102</v>
      </c>
      <c r="D15" s="198" t="s">
        <v>23</v>
      </c>
      <c r="E15" s="199"/>
      <c r="F15" s="200"/>
      <c r="G15" s="71"/>
      <c r="H15" s="196"/>
      <c r="I15" s="197"/>
      <c r="J15" s="77"/>
      <c r="K15" s="77"/>
      <c r="L15" s="77"/>
      <c r="M15" s="77"/>
      <c r="N15" s="77"/>
      <c r="O15" s="77"/>
      <c r="P15" s="77"/>
      <c r="Q15" s="77"/>
      <c r="R15" s="77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64"/>
      <c r="AH15" s="79"/>
      <c r="AI15" s="84"/>
      <c r="AJ15" s="84"/>
      <c r="AK15" s="74"/>
      <c r="AL15" s="74"/>
      <c r="AM15" s="74"/>
      <c r="AN15" s="74"/>
    </row>
    <row r="16" spans="2:40" ht="7.5" customHeight="1" x14ac:dyDescent="0.25">
      <c r="B16" s="2"/>
      <c r="C16" s="80"/>
      <c r="D16" s="68"/>
      <c r="E16" s="68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64"/>
      <c r="AH16" s="79"/>
      <c r="AI16" s="82"/>
      <c r="AJ16" s="82"/>
      <c r="AK16" s="83"/>
      <c r="AL16" s="74"/>
      <c r="AM16" s="74"/>
      <c r="AN16" s="74"/>
    </row>
    <row r="17" spans="1:40" ht="24" customHeight="1" x14ac:dyDescent="0.25">
      <c r="B17" s="2"/>
      <c r="C17" s="80" t="s">
        <v>103</v>
      </c>
      <c r="D17" s="198" t="s">
        <v>35</v>
      </c>
      <c r="E17" s="199"/>
      <c r="F17" s="200"/>
      <c r="G17" s="71"/>
      <c r="H17" s="196"/>
      <c r="I17" s="197"/>
      <c r="J17" s="77"/>
      <c r="K17" s="77"/>
      <c r="L17" s="77"/>
      <c r="M17" s="77"/>
      <c r="N17" s="77"/>
      <c r="O17" s="77"/>
      <c r="P17" s="77"/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64"/>
      <c r="AH17" s="79"/>
      <c r="AI17" s="84"/>
      <c r="AJ17" s="84"/>
      <c r="AK17" s="74"/>
      <c r="AL17" s="74"/>
      <c r="AM17" s="74"/>
      <c r="AN17" s="74"/>
    </row>
    <row r="18" spans="1:40" ht="14.25" customHeight="1" x14ac:dyDescent="0.25">
      <c r="B18" s="2"/>
      <c r="C18" s="80"/>
      <c r="D18" s="86"/>
      <c r="E18" s="86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64"/>
      <c r="AH18" s="79"/>
      <c r="AI18" s="82"/>
      <c r="AJ18" s="82"/>
      <c r="AK18" s="83"/>
      <c r="AL18" s="74"/>
      <c r="AM18" s="74"/>
      <c r="AN18" s="74"/>
    </row>
    <row r="19" spans="1:40" ht="23.25" customHeight="1" x14ac:dyDescent="0.25">
      <c r="B19" s="2"/>
      <c r="C19" s="80" t="s">
        <v>104</v>
      </c>
      <c r="D19" s="198" t="s">
        <v>19</v>
      </c>
      <c r="E19" s="199"/>
      <c r="F19" s="200"/>
      <c r="G19" s="76"/>
      <c r="H19" s="196"/>
      <c r="I19" s="197"/>
      <c r="J19" s="77"/>
      <c r="K19" s="77"/>
      <c r="L19" s="77"/>
      <c r="M19" s="77"/>
      <c r="N19" s="77"/>
      <c r="O19" s="77"/>
      <c r="P19" s="77"/>
      <c r="Q19" s="77"/>
      <c r="R19" s="77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64"/>
      <c r="AH19" s="79"/>
      <c r="AI19" s="84"/>
      <c r="AJ19" s="84"/>
      <c r="AK19" s="74"/>
      <c r="AL19" s="74"/>
      <c r="AM19" s="74"/>
      <c r="AN19" s="74"/>
    </row>
    <row r="20" spans="1:40" ht="20.25" customHeight="1" x14ac:dyDescent="0.25">
      <c r="B20" s="2"/>
      <c r="C20" s="68"/>
      <c r="D20" s="68"/>
      <c r="E20" s="68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64"/>
      <c r="AH20" s="79"/>
      <c r="AI20" s="82"/>
      <c r="AJ20" s="82"/>
      <c r="AK20" s="83"/>
      <c r="AL20" s="83"/>
      <c r="AM20" s="74"/>
      <c r="AN20" s="74"/>
    </row>
    <row r="21" spans="1:40" ht="23.25" customHeight="1" x14ac:dyDescent="0.25">
      <c r="B21" s="2"/>
      <c r="C21" s="80" t="s">
        <v>105</v>
      </c>
      <c r="D21" s="198" t="s">
        <v>20</v>
      </c>
      <c r="E21" s="199"/>
      <c r="F21" s="200"/>
      <c r="G21" s="71"/>
      <c r="H21" s="196"/>
      <c r="I21" s="197"/>
      <c r="J21" s="77"/>
      <c r="K21" s="77"/>
      <c r="L21" s="77"/>
      <c r="M21" s="77"/>
      <c r="N21" s="77"/>
      <c r="O21" s="77"/>
      <c r="P21" s="77"/>
      <c r="Q21" s="77"/>
      <c r="R21" s="7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64"/>
      <c r="AH21" s="79"/>
      <c r="AI21" s="88"/>
      <c r="AJ21" s="88"/>
      <c r="AK21" s="89"/>
      <c r="AL21" s="89"/>
      <c r="AM21" s="74"/>
      <c r="AN21" s="74"/>
    </row>
    <row r="22" spans="1:40" ht="18" x14ac:dyDescent="0.25">
      <c r="B22" s="2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71"/>
      <c r="AH22" s="90"/>
      <c r="AI22" s="84"/>
      <c r="AJ22" s="84"/>
      <c r="AK22" s="74"/>
      <c r="AL22" s="74"/>
      <c r="AM22" s="74"/>
      <c r="AN22" s="74"/>
    </row>
    <row r="23" spans="1:40" ht="18" x14ac:dyDescent="0.25">
      <c r="B23" s="2"/>
      <c r="C23" s="72" t="s">
        <v>12</v>
      </c>
      <c r="D23" s="72"/>
      <c r="E23" s="72"/>
      <c r="F23" s="72"/>
      <c r="G23" s="68"/>
      <c r="H23" s="68"/>
      <c r="I23" s="68"/>
      <c r="J23" s="68"/>
      <c r="K23" s="68"/>
      <c r="L23" s="68"/>
      <c r="M23" s="68"/>
      <c r="N23" s="68"/>
      <c r="O23" s="72"/>
      <c r="P23" s="72"/>
      <c r="Q23" s="72"/>
      <c r="R23" s="72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71"/>
      <c r="AH23" s="91"/>
      <c r="AI23" s="84"/>
      <c r="AJ23" s="84"/>
      <c r="AK23" s="74"/>
      <c r="AL23" s="74"/>
      <c r="AM23" s="74"/>
      <c r="AN23" s="74"/>
    </row>
    <row r="24" spans="1:40" ht="7.5" customHeight="1" x14ac:dyDescent="0.25">
      <c r="B24" s="2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91"/>
      <c r="AI24" s="84"/>
      <c r="AJ24" s="84"/>
      <c r="AK24" s="74"/>
      <c r="AL24" s="74"/>
      <c r="AM24" s="74"/>
      <c r="AN24" s="74"/>
    </row>
    <row r="25" spans="1:40" ht="27" customHeight="1" x14ac:dyDescent="0.25">
      <c r="B25" s="2"/>
      <c r="C25" s="80" t="s">
        <v>27</v>
      </c>
      <c r="D25" s="198" t="s">
        <v>13</v>
      </c>
      <c r="E25" s="199"/>
      <c r="F25" s="200"/>
      <c r="G25" s="77"/>
      <c r="H25" s="133"/>
      <c r="I25" s="92">
        <v>444</v>
      </c>
      <c r="J25" s="77"/>
      <c r="K25" s="77"/>
      <c r="L25" s="198" t="s">
        <v>154</v>
      </c>
      <c r="M25" s="199"/>
      <c r="N25" s="200"/>
      <c r="O25" s="77"/>
      <c r="P25" s="77"/>
      <c r="Q25" s="77"/>
      <c r="R25" s="77"/>
      <c r="S25" s="133"/>
      <c r="T25" s="133"/>
      <c r="U25" s="196"/>
      <c r="V25" s="294"/>
      <c r="W25" s="197"/>
      <c r="X25" s="153"/>
      <c r="Y25" s="153"/>
      <c r="Z25" s="153"/>
      <c r="AA25" s="340"/>
      <c r="AB25" s="340"/>
      <c r="AC25" s="340"/>
      <c r="AD25" s="340"/>
      <c r="AE25" s="340"/>
      <c r="AF25" s="340"/>
      <c r="AG25" s="64"/>
      <c r="AH25" s="79"/>
      <c r="AI25" s="65"/>
      <c r="AJ25" s="65"/>
      <c r="AK25" s="66"/>
      <c r="AL25" s="66"/>
      <c r="AM25" s="74"/>
      <c r="AN25" s="74"/>
    </row>
    <row r="26" spans="1:40" ht="15" customHeight="1" x14ac:dyDescent="0.25">
      <c r="B26" s="2"/>
      <c r="C26" s="93"/>
      <c r="D26" s="94"/>
      <c r="E26" s="95"/>
      <c r="F26" s="95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95"/>
      <c r="AH26" s="79"/>
      <c r="AI26" s="84"/>
      <c r="AJ26" s="84"/>
      <c r="AK26" s="96"/>
      <c r="AL26" s="96"/>
      <c r="AM26" s="96"/>
      <c r="AN26" s="96"/>
    </row>
    <row r="27" spans="1:40" ht="31.5" customHeight="1" x14ac:dyDescent="0.25">
      <c r="A27" s="19"/>
      <c r="B27" s="19"/>
      <c r="C27" s="97" t="s">
        <v>28</v>
      </c>
      <c r="D27" s="198" t="s">
        <v>106</v>
      </c>
      <c r="E27" s="199"/>
      <c r="F27" s="200"/>
      <c r="G27" s="77"/>
      <c r="H27" s="196" t="s">
        <v>107</v>
      </c>
      <c r="I27" s="197"/>
      <c r="J27" s="77"/>
      <c r="K27" s="77"/>
      <c r="L27" s="77"/>
      <c r="M27" s="77"/>
      <c r="N27" s="77"/>
      <c r="O27" s="77"/>
      <c r="P27" s="77"/>
      <c r="Q27" s="77"/>
      <c r="R27" s="77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4"/>
      <c r="AH27" s="194"/>
      <c r="AI27" s="194"/>
      <c r="AJ27" s="194"/>
      <c r="AK27" s="194"/>
      <c r="AL27" s="194"/>
      <c r="AM27" s="67"/>
      <c r="AN27" s="67"/>
    </row>
    <row r="28" spans="1:40" ht="13.5" customHeight="1" x14ac:dyDescent="0.25">
      <c r="A28" s="19"/>
      <c r="B28" s="19"/>
      <c r="C28" s="97"/>
      <c r="D28" s="97"/>
      <c r="E28" s="97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7"/>
      <c r="AH28" s="79"/>
      <c r="AI28" s="84"/>
      <c r="AJ28" s="84"/>
      <c r="AK28" s="96"/>
      <c r="AL28" s="96"/>
      <c r="AM28" s="96"/>
      <c r="AN28" s="96"/>
    </row>
    <row r="29" spans="1:40" ht="7.5" customHeight="1" x14ac:dyDescent="0.25">
      <c r="B29" s="2"/>
      <c r="C29" s="97"/>
      <c r="D29" s="97"/>
      <c r="E29" s="97"/>
      <c r="F29" s="97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7"/>
      <c r="AH29" s="91"/>
      <c r="AI29" s="84"/>
      <c r="AJ29" s="84"/>
      <c r="AK29" s="74"/>
      <c r="AL29" s="74"/>
      <c r="AM29" s="96"/>
      <c r="AN29" s="96"/>
    </row>
    <row r="30" spans="1:40" ht="24.75" customHeight="1" x14ac:dyDescent="0.25">
      <c r="B30" s="2"/>
      <c r="C30" s="93" t="s">
        <v>29</v>
      </c>
      <c r="D30" s="198" t="s">
        <v>94</v>
      </c>
      <c r="E30" s="199"/>
      <c r="F30" s="200"/>
      <c r="G30" s="77"/>
      <c r="H30" s="196"/>
      <c r="I30" s="197"/>
      <c r="J30" s="77"/>
      <c r="K30" s="77"/>
      <c r="L30" s="77"/>
      <c r="M30" s="77"/>
      <c r="N30" s="77"/>
      <c r="O30" s="77"/>
      <c r="P30" s="77"/>
      <c r="Q30" s="77"/>
      <c r="R30" s="77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4"/>
      <c r="AH30" s="194"/>
      <c r="AI30" s="194"/>
      <c r="AJ30" s="194"/>
      <c r="AK30" s="194"/>
      <c r="AL30" s="194"/>
      <c r="AM30" s="74"/>
      <c r="AN30" s="74"/>
    </row>
    <row r="31" spans="1:40" ht="7.5" customHeight="1" x14ac:dyDescent="0.25">
      <c r="B31" s="2"/>
      <c r="C31" s="93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0"/>
      <c r="AI31" s="95"/>
      <c r="AJ31" s="95"/>
      <c r="AK31" s="95"/>
      <c r="AL31" s="71"/>
      <c r="AM31" s="74"/>
      <c r="AN31" s="74"/>
    </row>
    <row r="32" spans="1:40" ht="6.75" customHeight="1" x14ac:dyDescent="0.25">
      <c r="C32" s="93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5"/>
      <c r="AH32" s="195"/>
      <c r="AI32" s="195"/>
      <c r="AJ32" s="195"/>
      <c r="AK32" s="195"/>
      <c r="AL32" s="195"/>
      <c r="AM32" s="74"/>
      <c r="AN32" s="74"/>
    </row>
    <row r="33" spans="1:46" ht="30.75" customHeight="1" x14ac:dyDescent="0.25">
      <c r="C33" s="93" t="s">
        <v>30</v>
      </c>
      <c r="D33" s="198" t="s">
        <v>93</v>
      </c>
      <c r="E33" s="199"/>
      <c r="F33" s="200"/>
      <c r="G33" s="99"/>
      <c r="H33" s="196"/>
      <c r="I33" s="197"/>
      <c r="J33" s="77"/>
      <c r="K33" s="77"/>
      <c r="L33" s="77"/>
      <c r="M33" s="77"/>
      <c r="N33" s="77"/>
      <c r="O33" s="77"/>
      <c r="P33" s="77"/>
      <c r="Q33" s="77"/>
      <c r="R33" s="77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4"/>
      <c r="AH33" s="194"/>
      <c r="AI33" s="194"/>
      <c r="AJ33" s="194"/>
      <c r="AK33" s="194"/>
      <c r="AL33" s="194"/>
      <c r="AM33" s="74"/>
      <c r="AN33" s="74"/>
    </row>
    <row r="34" spans="1:46" ht="13.5" customHeight="1" x14ac:dyDescent="0.25">
      <c r="C34" s="93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95"/>
      <c r="AH34" s="90"/>
      <c r="AI34" s="95"/>
      <c r="AJ34" s="95"/>
      <c r="AK34" s="95"/>
      <c r="AL34" s="71"/>
      <c r="AM34" s="74"/>
      <c r="AN34" s="74"/>
    </row>
    <row r="35" spans="1:46" ht="24" customHeight="1" x14ac:dyDescent="0.25">
      <c r="C35" s="93" t="s">
        <v>31</v>
      </c>
      <c r="D35" s="198" t="s">
        <v>36</v>
      </c>
      <c r="E35" s="199"/>
      <c r="F35" s="200"/>
      <c r="G35" s="99"/>
      <c r="H35" s="196"/>
      <c r="I35" s="197"/>
      <c r="J35" s="77"/>
      <c r="K35" s="77"/>
      <c r="L35" s="77"/>
      <c r="M35" s="77"/>
      <c r="N35" s="77"/>
      <c r="O35" s="77"/>
      <c r="P35" s="77"/>
      <c r="Q35" s="77"/>
      <c r="R35" s="77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194"/>
      <c r="AH35" s="194"/>
      <c r="AI35" s="194"/>
      <c r="AJ35" s="194"/>
      <c r="AK35" s="194"/>
      <c r="AL35" s="194"/>
      <c r="AM35" s="74"/>
      <c r="AN35" s="74"/>
    </row>
    <row r="36" spans="1:46" ht="14.25" customHeight="1" x14ac:dyDescent="0.25">
      <c r="C36" s="93"/>
      <c r="D36" s="70"/>
      <c r="E36" s="70"/>
      <c r="F36" s="7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95"/>
      <c r="AH36" s="90"/>
      <c r="AI36" s="95"/>
      <c r="AJ36" s="95"/>
      <c r="AK36" s="95"/>
      <c r="AL36" s="71"/>
      <c r="AM36" s="74"/>
      <c r="AN36" s="74"/>
    </row>
    <row r="37" spans="1:46" ht="27.75" customHeight="1" x14ac:dyDescent="0.25">
      <c r="C37" s="93" t="s">
        <v>32</v>
      </c>
      <c r="D37" s="198" t="s">
        <v>37</v>
      </c>
      <c r="E37" s="199"/>
      <c r="F37" s="200"/>
      <c r="G37" s="99"/>
      <c r="H37" s="196"/>
      <c r="I37" s="197"/>
      <c r="J37" s="77"/>
      <c r="K37" s="77"/>
      <c r="L37" s="77"/>
      <c r="M37" s="77"/>
      <c r="N37" s="77"/>
      <c r="O37" s="77"/>
      <c r="P37" s="77"/>
      <c r="Q37" s="77"/>
      <c r="R37" s="77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194"/>
      <c r="AH37" s="194"/>
      <c r="AI37" s="194"/>
      <c r="AJ37" s="194"/>
      <c r="AK37" s="194"/>
      <c r="AL37" s="194"/>
      <c r="AM37" s="74"/>
      <c r="AN37" s="74"/>
    </row>
    <row r="38" spans="1:46" ht="18" x14ac:dyDescent="0.25">
      <c r="C38" s="100"/>
      <c r="D38" s="100"/>
      <c r="E38" s="100"/>
      <c r="F38" s="100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</row>
    <row r="39" spans="1:46" ht="15.75" customHeight="1" x14ac:dyDescent="0.25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0"/>
      <c r="AI39" s="95"/>
      <c r="AJ39" s="95"/>
      <c r="AK39" s="95"/>
      <c r="AL39" s="71"/>
      <c r="AM39" s="95"/>
      <c r="AN39" s="95"/>
      <c r="AO39" s="51"/>
    </row>
    <row r="40" spans="1:46" ht="18" x14ac:dyDescent="0.25">
      <c r="B40" s="2"/>
      <c r="C40" s="93"/>
      <c r="D40" s="198" t="s">
        <v>24</v>
      </c>
      <c r="E40" s="199"/>
      <c r="F40" s="200"/>
      <c r="G40" s="71"/>
      <c r="H40" s="125" t="s">
        <v>38</v>
      </c>
      <c r="I40" s="126"/>
      <c r="J40" s="127"/>
      <c r="K40" s="128"/>
      <c r="L40" s="128"/>
      <c r="M40" s="77"/>
      <c r="N40" s="77"/>
      <c r="O40" s="77"/>
      <c r="P40" s="77"/>
      <c r="Q40" s="77"/>
      <c r="R40" s="77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71"/>
      <c r="AN40" s="71"/>
      <c r="AO40" s="51"/>
      <c r="AP40" s="2"/>
      <c r="AQ40" s="2"/>
      <c r="AR40" s="2"/>
      <c r="AS40" s="2"/>
      <c r="AT40" s="2"/>
    </row>
    <row r="41" spans="1:46" ht="18" x14ac:dyDescent="0.25">
      <c r="B41" s="2"/>
      <c r="C41" s="93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101"/>
      <c r="AJ41" s="101"/>
      <c r="AK41" s="101"/>
      <c r="AL41" s="101"/>
      <c r="AM41" s="71"/>
      <c r="AN41" s="71"/>
      <c r="AO41" s="6"/>
      <c r="AP41" s="2"/>
      <c r="AQ41" s="2"/>
      <c r="AR41" s="2"/>
      <c r="AS41" s="2"/>
      <c r="AT41" s="2"/>
    </row>
    <row r="42" spans="1:46" ht="16.5" customHeight="1" x14ac:dyDescent="0.25">
      <c r="C42" s="218" t="s">
        <v>14</v>
      </c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103"/>
      <c r="P42" s="103"/>
      <c r="Q42" s="103"/>
      <c r="R42" s="103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68"/>
      <c r="AN42" s="68"/>
    </row>
    <row r="43" spans="1:46" ht="7.5" customHeight="1" x14ac:dyDescent="0.25"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3"/>
      <c r="AI43" s="71"/>
      <c r="AJ43" s="71"/>
      <c r="AK43" s="71"/>
      <c r="AL43" s="71"/>
      <c r="AM43" s="68"/>
      <c r="AN43" s="68"/>
    </row>
    <row r="44" spans="1:46" ht="24.75" customHeight="1" x14ac:dyDescent="0.25">
      <c r="C44" s="105" t="s">
        <v>22</v>
      </c>
      <c r="D44" s="198" t="s">
        <v>26</v>
      </c>
      <c r="E44" s="199"/>
      <c r="F44" s="200"/>
      <c r="G44" s="106"/>
      <c r="H44" s="196"/>
      <c r="I44" s="197"/>
      <c r="J44" s="76"/>
      <c r="K44" s="71"/>
      <c r="L44" s="71"/>
      <c r="M44" s="71"/>
      <c r="N44" s="71"/>
      <c r="O44" s="107"/>
      <c r="P44" s="107"/>
      <c r="Q44" s="107"/>
      <c r="R44" s="108"/>
      <c r="S44" s="348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214"/>
      <c r="AJ44" s="214"/>
      <c r="AK44" s="296"/>
      <c r="AL44" s="296"/>
      <c r="AM44" s="290"/>
      <c r="AN44" s="290"/>
    </row>
    <row r="45" spans="1:46" ht="7.5" customHeight="1" x14ac:dyDescent="0.25">
      <c r="C45" s="109"/>
      <c r="D45" s="70"/>
      <c r="E45" s="70"/>
      <c r="F45" s="70"/>
      <c r="G45" s="70"/>
      <c r="H45" s="70"/>
      <c r="I45" s="70"/>
      <c r="J45" s="71"/>
      <c r="K45" s="71"/>
      <c r="L45" s="71"/>
      <c r="M45" s="71"/>
      <c r="N45" s="71"/>
      <c r="O45" s="70"/>
      <c r="P45" s="70"/>
      <c r="Q45" s="70"/>
      <c r="R45" s="70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3"/>
      <c r="AI45" s="71"/>
      <c r="AJ45" s="71"/>
      <c r="AK45" s="71"/>
      <c r="AL45" s="71"/>
      <c r="AM45" s="110"/>
      <c r="AN45" s="110"/>
    </row>
    <row r="46" spans="1:46" ht="6" customHeight="1" x14ac:dyDescent="0.25">
      <c r="A46" s="19"/>
      <c r="B46" s="19"/>
      <c r="C46" s="111"/>
      <c r="D46" s="111"/>
      <c r="E46" s="111"/>
      <c r="F46" s="111"/>
      <c r="G46" s="111"/>
      <c r="H46" s="111"/>
      <c r="I46" s="111"/>
      <c r="J46" s="112"/>
      <c r="K46" s="112"/>
      <c r="L46" s="112"/>
      <c r="M46" s="112"/>
      <c r="N46" s="112"/>
      <c r="O46" s="111"/>
      <c r="P46" s="111"/>
      <c r="Q46" s="111"/>
      <c r="R46" s="111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3"/>
      <c r="AN46" s="113"/>
    </row>
    <row r="47" spans="1:46" ht="7.5" customHeight="1" x14ac:dyDescent="0.25">
      <c r="C47" s="109"/>
      <c r="D47" s="70"/>
      <c r="E47" s="70"/>
      <c r="F47" s="70"/>
      <c r="G47" s="70"/>
      <c r="H47" s="70"/>
      <c r="I47" s="70"/>
      <c r="J47" s="71"/>
      <c r="K47" s="71"/>
      <c r="L47" s="71"/>
      <c r="M47" s="71"/>
      <c r="N47" s="71"/>
      <c r="O47" s="70"/>
      <c r="P47" s="70"/>
      <c r="Q47" s="70"/>
      <c r="R47" s="70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3"/>
      <c r="AI47" s="71"/>
      <c r="AJ47" s="71"/>
      <c r="AK47" s="71"/>
      <c r="AL47" s="71"/>
      <c r="AM47" s="110"/>
      <c r="AN47" s="110"/>
    </row>
    <row r="48" spans="1:46" ht="24" customHeight="1" x14ac:dyDescent="0.25">
      <c r="C48" s="93" t="s">
        <v>28</v>
      </c>
      <c r="D48" s="198" t="s">
        <v>34</v>
      </c>
      <c r="E48" s="199"/>
      <c r="F48" s="200"/>
      <c r="G48" s="106"/>
      <c r="H48" s="196"/>
      <c r="I48" s="197"/>
      <c r="J48" s="76"/>
      <c r="K48" s="71"/>
      <c r="L48" s="71"/>
      <c r="M48" s="71"/>
      <c r="N48" s="71"/>
      <c r="O48" s="107"/>
      <c r="P48" s="107"/>
      <c r="Q48" s="107"/>
      <c r="R48" s="108"/>
      <c r="S48" s="312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291"/>
      <c r="AN48" s="291"/>
    </row>
    <row r="49" spans="1:46" ht="7.5" customHeight="1" x14ac:dyDescent="0.25">
      <c r="C49" s="93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3"/>
      <c r="AI49" s="71"/>
      <c r="AJ49" s="71"/>
      <c r="AK49" s="71"/>
      <c r="AL49" s="71"/>
      <c r="AM49" s="110"/>
      <c r="AN49" s="110"/>
    </row>
    <row r="50" spans="1:46" ht="7.5" customHeight="1" x14ac:dyDescent="0.25">
      <c r="C50" s="93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3"/>
      <c r="AI50" s="71"/>
      <c r="AJ50" s="71"/>
      <c r="AK50" s="71"/>
      <c r="AL50" s="71"/>
      <c r="AM50" s="110"/>
      <c r="AN50" s="110"/>
    </row>
    <row r="51" spans="1:46" ht="25.5" customHeight="1" x14ac:dyDescent="0.25">
      <c r="C51" s="93" t="s">
        <v>29</v>
      </c>
      <c r="D51" s="198" t="s">
        <v>44</v>
      </c>
      <c r="E51" s="199"/>
      <c r="F51" s="200"/>
      <c r="G51" s="76"/>
      <c r="H51" s="196"/>
      <c r="I51" s="197"/>
      <c r="J51" s="198" t="s">
        <v>21</v>
      </c>
      <c r="K51" s="199"/>
      <c r="L51" s="200"/>
      <c r="M51" s="196"/>
      <c r="N51" s="197"/>
      <c r="O51" s="114"/>
      <c r="P51" s="115"/>
      <c r="Q51" s="116"/>
      <c r="R51" s="117"/>
      <c r="S51" s="347"/>
      <c r="T51" s="325"/>
      <c r="U51" s="325"/>
      <c r="V51" s="325"/>
      <c r="W51" s="325"/>
      <c r="X51" s="325"/>
      <c r="Y51" s="325"/>
      <c r="Z51" s="325"/>
      <c r="AA51" s="325"/>
      <c r="AB51" s="71"/>
      <c r="AC51" s="71"/>
      <c r="AD51" s="71"/>
      <c r="AE51" s="71"/>
      <c r="AF51" s="71"/>
      <c r="AG51" s="325"/>
      <c r="AH51" s="325"/>
      <c r="AI51" s="325"/>
      <c r="AJ51" s="325"/>
      <c r="AK51" s="325"/>
      <c r="AL51" s="325"/>
      <c r="AM51" s="291"/>
      <c r="AN51" s="291"/>
    </row>
    <row r="52" spans="1:46" ht="7.5" customHeight="1" x14ac:dyDescent="0.25">
      <c r="C52" s="118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1"/>
      <c r="T52" s="68"/>
      <c r="U52" s="68"/>
      <c r="V52" s="68"/>
      <c r="W52" s="68"/>
      <c r="X52" s="68"/>
      <c r="Y52" s="71"/>
      <c r="Z52" s="71"/>
      <c r="AA52" s="71"/>
      <c r="AB52" s="71"/>
      <c r="AC52" s="71"/>
      <c r="AD52" s="71"/>
      <c r="AE52" s="71"/>
      <c r="AF52" s="71"/>
      <c r="AG52" s="71"/>
      <c r="AH52" s="73"/>
      <c r="AI52" s="71"/>
      <c r="AJ52" s="71"/>
      <c r="AK52" s="71"/>
      <c r="AL52" s="71"/>
      <c r="AM52" s="70"/>
      <c r="AN52" s="70"/>
    </row>
    <row r="53" spans="1:46" s="6" customFormat="1" ht="15" customHeight="1" x14ac:dyDescent="0.25">
      <c r="A53" s="26"/>
      <c r="B53" s="26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20"/>
      <c r="AN53" s="120"/>
      <c r="AO53" s="3"/>
      <c r="AP53" s="3"/>
      <c r="AQ53" s="3"/>
      <c r="AR53" s="3"/>
      <c r="AS53" s="3"/>
      <c r="AT53" s="3"/>
    </row>
    <row r="54" spans="1:46" ht="18" x14ac:dyDescent="0.25">
      <c r="C54" s="212" t="s">
        <v>81</v>
      </c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70"/>
      <c r="AN54" s="70"/>
    </row>
    <row r="55" spans="1:46" ht="7.5" customHeight="1" x14ac:dyDescent="0.25">
      <c r="C55" s="70"/>
      <c r="D55" s="70"/>
      <c r="E55" s="70"/>
      <c r="F55" s="70"/>
      <c r="G55" s="70"/>
      <c r="H55" s="70"/>
      <c r="I55" s="70"/>
      <c r="J55" s="95"/>
      <c r="K55" s="95"/>
      <c r="L55" s="95"/>
      <c r="M55" s="70"/>
      <c r="N55" s="70"/>
      <c r="O55" s="70"/>
      <c r="P55" s="70"/>
      <c r="Q55" s="70"/>
      <c r="R55" s="70"/>
      <c r="S55" s="70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0"/>
      <c r="AI55" s="95"/>
      <c r="AJ55" s="95"/>
      <c r="AK55" s="95"/>
      <c r="AL55" s="95"/>
      <c r="AM55" s="70"/>
      <c r="AN55" s="70"/>
    </row>
    <row r="56" spans="1:46" ht="24" customHeight="1" x14ac:dyDescent="0.25">
      <c r="C56" s="70"/>
      <c r="D56" s="198" t="s">
        <v>15</v>
      </c>
      <c r="E56" s="199"/>
      <c r="F56" s="199"/>
      <c r="G56" s="196"/>
      <c r="H56" s="197"/>
      <c r="I56" s="198" t="s">
        <v>95</v>
      </c>
      <c r="J56" s="200"/>
      <c r="K56" s="196"/>
      <c r="L56" s="294"/>
      <c r="M56" s="294"/>
      <c r="N56" s="197"/>
      <c r="O56" s="76"/>
      <c r="P56" s="76"/>
      <c r="Q56" s="76"/>
      <c r="R56" s="76"/>
      <c r="S56" s="76"/>
      <c r="T56" s="76"/>
      <c r="U56" s="76"/>
      <c r="V56" s="76"/>
      <c r="W56" s="213"/>
      <c r="X56" s="213"/>
      <c r="Y56" s="213"/>
      <c r="Z56" s="189"/>
      <c r="AA56" s="189"/>
      <c r="AB56" s="189"/>
      <c r="AC56" s="189"/>
      <c r="AD56" s="189"/>
      <c r="AE56" s="189"/>
      <c r="AF56" s="189"/>
      <c r="AG56" s="326"/>
      <c r="AH56" s="326"/>
      <c r="AI56" s="326"/>
      <c r="AJ56" s="326"/>
      <c r="AK56" s="326"/>
      <c r="AL56" s="326"/>
      <c r="AM56" s="71"/>
      <c r="AN56" s="70"/>
    </row>
    <row r="57" spans="1:46" ht="9" customHeight="1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20"/>
      <c r="AI57" s="4"/>
      <c r="AJ57" s="3"/>
      <c r="AK57" s="3"/>
      <c r="AL57" s="3"/>
      <c r="AM57" s="3"/>
      <c r="AN57" s="3"/>
    </row>
    <row r="58" spans="1:46" ht="9" customHeight="1" thickBot="1" x14ac:dyDescent="0.3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20"/>
      <c r="AI58" s="4"/>
      <c r="AJ58" s="3"/>
      <c r="AK58" s="3"/>
      <c r="AL58" s="3"/>
      <c r="AM58" s="3"/>
      <c r="AN58" s="3"/>
    </row>
    <row r="59" spans="1:46" s="29" customFormat="1" ht="18.75" customHeight="1" thickTop="1" x14ac:dyDescent="0.25">
      <c r="B59" s="292" t="s">
        <v>47</v>
      </c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7" t="s">
        <v>46</v>
      </c>
      <c r="AC59" s="298"/>
      <c r="AD59" s="298"/>
      <c r="AE59" s="299"/>
      <c r="AF59" s="342" t="s">
        <v>92</v>
      </c>
      <c r="AG59" s="342"/>
      <c r="AH59" s="342"/>
      <c r="AI59" s="342"/>
      <c r="AJ59" s="343"/>
      <c r="AK59" s="28"/>
      <c r="AL59" s="295"/>
      <c r="AM59" s="295"/>
      <c r="AN59" s="295"/>
      <c r="AO59" s="27"/>
      <c r="AP59" s="27"/>
      <c r="AQ59" s="27"/>
      <c r="AR59" s="27"/>
      <c r="AS59" s="27"/>
      <c r="AT59" s="27"/>
    </row>
    <row r="60" spans="1:46" ht="35.25" customHeight="1" x14ac:dyDescent="0.2">
      <c r="B60" s="322" t="s">
        <v>82</v>
      </c>
      <c r="C60" s="183" t="s">
        <v>68</v>
      </c>
      <c r="D60" s="171" t="s">
        <v>69</v>
      </c>
      <c r="E60" s="173"/>
      <c r="F60" s="171" t="s">
        <v>71</v>
      </c>
      <c r="G60" s="172"/>
      <c r="H60" s="172"/>
      <c r="I60" s="172"/>
      <c r="J60" s="172"/>
      <c r="K60" s="172"/>
      <c r="L60" s="173"/>
      <c r="M60" s="183" t="s">
        <v>72</v>
      </c>
      <c r="N60" s="171" t="s">
        <v>136</v>
      </c>
      <c r="O60" s="172"/>
      <c r="P60" s="172"/>
      <c r="Q60" s="172"/>
      <c r="R60" s="172"/>
      <c r="S60" s="172"/>
      <c r="T60" s="172"/>
      <c r="U60" s="173"/>
      <c r="V60" s="171" t="s">
        <v>73</v>
      </c>
      <c r="W60" s="173"/>
      <c r="X60" s="171" t="s">
        <v>74</v>
      </c>
      <c r="Y60" s="172"/>
      <c r="Z60" s="172"/>
      <c r="AA60" s="301"/>
      <c r="AB60" s="306" t="s">
        <v>75</v>
      </c>
      <c r="AC60" s="307"/>
      <c r="AD60" s="204" t="s">
        <v>1</v>
      </c>
      <c r="AE60" s="205"/>
      <c r="AF60" s="175"/>
      <c r="AG60" s="175"/>
      <c r="AH60" s="175"/>
      <c r="AI60" s="175"/>
      <c r="AJ60" s="344"/>
      <c r="AK60" s="26"/>
      <c r="AL60" s="167"/>
      <c r="AM60" s="167"/>
      <c r="AN60" s="167"/>
      <c r="AO60" s="2"/>
      <c r="AP60" s="2"/>
      <c r="AQ60" s="2"/>
      <c r="AR60" s="2"/>
      <c r="AS60" s="2"/>
      <c r="AT60" s="2"/>
    </row>
    <row r="61" spans="1:46" ht="24.75" customHeight="1" x14ac:dyDescent="0.2">
      <c r="B61" s="323"/>
      <c r="C61" s="184"/>
      <c r="D61" s="174"/>
      <c r="E61" s="176"/>
      <c r="F61" s="174"/>
      <c r="G61" s="175"/>
      <c r="H61" s="175"/>
      <c r="I61" s="175"/>
      <c r="J61" s="175"/>
      <c r="K61" s="175"/>
      <c r="L61" s="176"/>
      <c r="M61" s="184"/>
      <c r="N61" s="174"/>
      <c r="O61" s="175"/>
      <c r="P61" s="175"/>
      <c r="Q61" s="175"/>
      <c r="R61" s="175"/>
      <c r="S61" s="175"/>
      <c r="T61" s="175"/>
      <c r="U61" s="176"/>
      <c r="V61" s="174"/>
      <c r="W61" s="176"/>
      <c r="X61" s="174"/>
      <c r="Y61" s="175"/>
      <c r="Z61" s="175"/>
      <c r="AA61" s="302"/>
      <c r="AB61" s="308"/>
      <c r="AC61" s="309"/>
      <c r="AD61" s="206" t="s">
        <v>76</v>
      </c>
      <c r="AE61" s="208" t="s">
        <v>77</v>
      </c>
      <c r="AF61" s="178"/>
      <c r="AG61" s="178"/>
      <c r="AH61" s="178"/>
      <c r="AI61" s="178"/>
      <c r="AJ61" s="345"/>
      <c r="AK61" s="26"/>
      <c r="AL61" s="167"/>
      <c r="AM61" s="167"/>
      <c r="AN61" s="167"/>
      <c r="AO61" s="2"/>
      <c r="AP61" s="2"/>
      <c r="AQ61" s="2"/>
      <c r="AR61" s="2"/>
      <c r="AS61" s="2"/>
      <c r="AT61" s="2"/>
    </row>
    <row r="62" spans="1:46" ht="51.75" customHeight="1" x14ac:dyDescent="0.2">
      <c r="B62" s="324"/>
      <c r="C62" s="215"/>
      <c r="D62" s="177"/>
      <c r="E62" s="179"/>
      <c r="F62" s="177"/>
      <c r="G62" s="178"/>
      <c r="H62" s="178"/>
      <c r="I62" s="178"/>
      <c r="J62" s="178"/>
      <c r="K62" s="178"/>
      <c r="L62" s="179"/>
      <c r="M62" s="185"/>
      <c r="N62" s="177"/>
      <c r="O62" s="178"/>
      <c r="P62" s="178"/>
      <c r="Q62" s="178"/>
      <c r="R62" s="178"/>
      <c r="S62" s="178"/>
      <c r="T62" s="178"/>
      <c r="U62" s="179"/>
      <c r="V62" s="177"/>
      <c r="W62" s="179"/>
      <c r="X62" s="177"/>
      <c r="Y62" s="178"/>
      <c r="Z62" s="178"/>
      <c r="AA62" s="303"/>
      <c r="AB62" s="310"/>
      <c r="AC62" s="311"/>
      <c r="AD62" s="207"/>
      <c r="AE62" s="209"/>
      <c r="AF62" s="259" t="s">
        <v>78</v>
      </c>
      <c r="AG62" s="304"/>
      <c r="AH62" s="257" t="s">
        <v>91</v>
      </c>
      <c r="AI62" s="258"/>
      <c r="AJ62" s="305"/>
      <c r="AK62" s="26"/>
      <c r="AL62" s="300"/>
      <c r="AM62" s="300"/>
      <c r="AN62" s="300"/>
      <c r="AO62" s="2"/>
      <c r="AP62" s="2"/>
      <c r="AQ62" s="2"/>
      <c r="AR62" s="2"/>
      <c r="AS62" s="2"/>
      <c r="AT62" s="2"/>
    </row>
    <row r="63" spans="1:46" s="9" customFormat="1" ht="24" customHeight="1" x14ac:dyDescent="0.3">
      <c r="B63" s="124">
        <v>1</v>
      </c>
      <c r="C63" s="158"/>
      <c r="D63" s="161" t="str">
        <f>IF(C63="","",IF(VLOOKUP(C63,'הסכם מחירים'!$B$3:$F$35,2,FALSE)="","",VLOOKUP(C63,'הסכם מחירים'!$B$3:$F$35,2,FALSE)))</f>
        <v/>
      </c>
      <c r="E63" s="161" t="str">
        <f>IF(C63="","",VLOOKUP(C63,'הסכם מחירים'!$B$3:$F$35,3,FALSE))</f>
        <v/>
      </c>
      <c r="F63" s="160" t="str">
        <f>IF(C63="","",IF(VLOOKUP(C63,'הסכם מחירים'!$B$2:$F$35,3,FALSE)="","",VLOOKUP(C63,'הסכם מחירים'!$B$2:$F$35,3,FALSE)))</f>
        <v/>
      </c>
      <c r="G63" s="160"/>
      <c r="H63" s="160"/>
      <c r="I63" s="160"/>
      <c r="J63" s="160"/>
      <c r="K63" s="160"/>
      <c r="L63" s="160"/>
      <c r="M63" s="52" t="str">
        <f>IF(C63="","",IF(VLOOKUP(C63,'הסכם מחירים'!$B$3:$F$35,4,FALSE)="","",VLOOKUP(C63,'הסכם מחירים'!$B$3:$F$35,4,FALSE)))</f>
        <v/>
      </c>
      <c r="N63" s="180"/>
      <c r="O63" s="181"/>
      <c r="P63" s="181"/>
      <c r="Q63" s="181"/>
      <c r="R63" s="181"/>
      <c r="S63" s="181"/>
      <c r="T63" s="181"/>
      <c r="U63" s="182"/>
      <c r="V63" s="186" t="str">
        <f>IF(C63="","",VLOOKUP(C63,'הסכם מחירים'!$B$3:$F$35,5,FALSE))</f>
        <v/>
      </c>
      <c r="W63" s="187"/>
      <c r="X63" s="168" t="str">
        <f>IF(C63="","",IF(M63="","",N63*V63))</f>
        <v/>
      </c>
      <c r="Y63" s="169"/>
      <c r="Z63" s="169"/>
      <c r="AA63" s="170"/>
      <c r="AB63" s="210"/>
      <c r="AC63" s="211"/>
      <c r="AD63" s="136" t="str">
        <f>IF(AB63="","",AB63*V63)</f>
        <v/>
      </c>
      <c r="AE63" s="132"/>
      <c r="AF63" s="162" t="str">
        <f>IF(N63="","",AH63/V63)</f>
        <v/>
      </c>
      <c r="AG63" s="163"/>
      <c r="AH63" s="164" t="str">
        <f>IF(N63="","",IF(AE63="",IF(AD63="",X63,X63-AD63),IF(AD63="",X63-AE63,X63-AD63-AE63)))</f>
        <v/>
      </c>
      <c r="AI63" s="165"/>
      <c r="AJ63" s="166"/>
      <c r="AK63" s="26"/>
      <c r="AL63" s="219"/>
      <c r="AM63" s="219"/>
      <c r="AN63" s="219"/>
    </row>
    <row r="64" spans="1:46" s="9" customFormat="1" ht="22.5" customHeight="1" x14ac:dyDescent="0.3">
      <c r="B64" s="124">
        <v>2</v>
      </c>
      <c r="C64" s="154"/>
      <c r="D64" s="161" t="str">
        <f>IF(C64="","",IF(VLOOKUP(C64,'הסכם מחירים'!$B$3:$F$35,2,FALSE)="","",VLOOKUP(C64,'הסכם מחירים'!$B$3:$F$35,2,FALSE)))</f>
        <v/>
      </c>
      <c r="E64" s="161" t="str">
        <f>IF(C64="","",VLOOKUP(C64,'הסכם מחירים'!$B$3:$F$35,3,FALSE))</f>
        <v/>
      </c>
      <c r="F64" s="160" t="str">
        <f>IF(C64="","",IF(VLOOKUP(C64,'הסכם מחירים'!$B$2:$F$35,3,FALSE)="","",VLOOKUP(C64,'הסכם מחירים'!$B$2:$F$35,3,FALSE)))</f>
        <v/>
      </c>
      <c r="G64" s="160"/>
      <c r="H64" s="160"/>
      <c r="I64" s="160"/>
      <c r="J64" s="160"/>
      <c r="K64" s="160"/>
      <c r="L64" s="160"/>
      <c r="M64" s="52" t="str">
        <f>IF(C64="","",IF(VLOOKUP(C64,'הסכם מחירים'!$B$3:$F$35,4,FALSE)="","",VLOOKUP(C64,'הסכם מחירים'!$B$3:$F$35,4,FALSE)))</f>
        <v/>
      </c>
      <c r="N64" s="180"/>
      <c r="O64" s="181"/>
      <c r="P64" s="181"/>
      <c r="Q64" s="181"/>
      <c r="R64" s="181"/>
      <c r="S64" s="181"/>
      <c r="T64" s="181"/>
      <c r="U64" s="182"/>
      <c r="V64" s="186" t="str">
        <f>IF(C64="","",VLOOKUP(C64,'הסכם מחירים'!$B$2:$F$35,5,FALSE))</f>
        <v/>
      </c>
      <c r="W64" s="187"/>
      <c r="X64" s="168" t="str">
        <f t="shared" ref="X64:X72" si="0">IF(C64="","",IF(M64="","",N64*V64))</f>
        <v/>
      </c>
      <c r="Y64" s="169"/>
      <c r="Z64" s="169"/>
      <c r="AA64" s="170"/>
      <c r="AB64" s="210"/>
      <c r="AC64" s="211"/>
      <c r="AD64" s="136" t="str">
        <f t="shared" ref="AD64:AD72" si="1">IF(AB64="","",AB64*V64)</f>
        <v/>
      </c>
      <c r="AE64" s="132"/>
      <c r="AF64" s="162" t="str">
        <f t="shared" ref="AF64:AF72" si="2">IF(N64="","",AH64/V64)</f>
        <v/>
      </c>
      <c r="AG64" s="163"/>
      <c r="AH64" s="164" t="str">
        <f t="shared" ref="AH64:AH72" si="3">IF(N64="","",IF(AE64="",IF(AD64="",X64,X64-AD64),IF(AD64="",X64-AE64,X64-AD64-AE64)))</f>
        <v/>
      </c>
      <c r="AI64" s="165"/>
      <c r="AJ64" s="166"/>
      <c r="AK64" s="26"/>
      <c r="AL64" s="39"/>
      <c r="AM64" s="39"/>
      <c r="AN64" s="39"/>
    </row>
    <row r="65" spans="1:88" s="9" customFormat="1" ht="21" customHeight="1" x14ac:dyDescent="0.3">
      <c r="B65" s="124">
        <v>3</v>
      </c>
      <c r="C65" s="154"/>
      <c r="D65" s="161" t="str">
        <f>IF(C65="","",IF(VLOOKUP(C65,'הסכם מחירים'!$B$3:$F$35,2,FALSE)="","",VLOOKUP(C65,'הסכם מחירים'!$B$3:$F$35,2,FALSE)))</f>
        <v/>
      </c>
      <c r="E65" s="161" t="str">
        <f>IF(C65="","",VLOOKUP(C65,'הסכם מחירים'!$B$3:$F$35,3,FALSE))</f>
        <v/>
      </c>
      <c r="F65" s="160" t="str">
        <f>IF(C65="","",IF(VLOOKUP(C65,'הסכם מחירים'!$B$2:$F$35,3,FALSE)="","",VLOOKUP(C65,'הסכם מחירים'!$B$2:$F$35,3,FALSE)))</f>
        <v/>
      </c>
      <c r="G65" s="160"/>
      <c r="H65" s="160"/>
      <c r="I65" s="160"/>
      <c r="J65" s="160"/>
      <c r="K65" s="160"/>
      <c r="L65" s="160"/>
      <c r="M65" s="52" t="str">
        <f>IF(C65="","",IF(VLOOKUP(C65,'הסכם מחירים'!$B$3:$F$35,4,FALSE)="","",VLOOKUP(C65,'הסכם מחירים'!$B$3:$F$35,4,FALSE)))</f>
        <v/>
      </c>
      <c r="N65" s="180"/>
      <c r="O65" s="181"/>
      <c r="P65" s="181"/>
      <c r="Q65" s="181"/>
      <c r="R65" s="181"/>
      <c r="S65" s="181"/>
      <c r="T65" s="181"/>
      <c r="U65" s="182"/>
      <c r="V65" s="186" t="str">
        <f>IF(C65="","",VLOOKUP(C65,'הסכם מחירים'!$B$2:$F$35,5,FALSE))</f>
        <v/>
      </c>
      <c r="W65" s="187"/>
      <c r="X65" s="168" t="str">
        <f t="shared" si="0"/>
        <v/>
      </c>
      <c r="Y65" s="169"/>
      <c r="Z65" s="169"/>
      <c r="AA65" s="170"/>
      <c r="AB65" s="210"/>
      <c r="AC65" s="211"/>
      <c r="AD65" s="136" t="str">
        <f t="shared" si="1"/>
        <v/>
      </c>
      <c r="AE65" s="132"/>
      <c r="AF65" s="162" t="str">
        <f t="shared" si="2"/>
        <v/>
      </c>
      <c r="AG65" s="163"/>
      <c r="AH65" s="164" t="str">
        <f t="shared" si="3"/>
        <v/>
      </c>
      <c r="AI65" s="165"/>
      <c r="AJ65" s="166"/>
      <c r="AK65" s="26"/>
      <c r="AL65" s="219"/>
      <c r="AM65" s="219"/>
      <c r="AN65" s="219"/>
    </row>
    <row r="66" spans="1:88" s="9" customFormat="1" ht="25.5" customHeight="1" x14ac:dyDescent="0.3">
      <c r="B66" s="124">
        <v>4</v>
      </c>
      <c r="C66" s="154"/>
      <c r="D66" s="161" t="str">
        <f>IF(C66="","",IF(VLOOKUP(C66,'הסכם מחירים'!$B$3:$F$35,2,FALSE)="","",VLOOKUP(C66,'הסכם מחירים'!$B$3:$F$35,2,FALSE)))</f>
        <v/>
      </c>
      <c r="E66" s="161" t="str">
        <f>IF(C66="","",VLOOKUP(C66,'הסכם מחירים'!$B$3:$F$35,3,FALSE))</f>
        <v/>
      </c>
      <c r="F66" s="160" t="str">
        <f>IF(C66="","",IF(VLOOKUP(C66,'הסכם מחירים'!$B$2:$F$35,3,FALSE)="","",VLOOKUP(C66,'הסכם מחירים'!$B$2:$F$35,3,FALSE)))</f>
        <v/>
      </c>
      <c r="G66" s="160"/>
      <c r="H66" s="160"/>
      <c r="I66" s="160"/>
      <c r="J66" s="160"/>
      <c r="K66" s="160"/>
      <c r="L66" s="160"/>
      <c r="M66" s="52" t="str">
        <f>IF(C66="","",IF(VLOOKUP(C66,'הסכם מחירים'!$B$3:$F$35,4,FALSE)="","",VLOOKUP(C66,'הסכם מחירים'!$B$3:$F$35,4,FALSE)))</f>
        <v/>
      </c>
      <c r="N66" s="180"/>
      <c r="O66" s="181"/>
      <c r="P66" s="181"/>
      <c r="Q66" s="181"/>
      <c r="R66" s="181"/>
      <c r="S66" s="181"/>
      <c r="T66" s="181"/>
      <c r="U66" s="182"/>
      <c r="V66" s="186" t="str">
        <f>IF(C66="","",VLOOKUP(C66,'הסכם מחירים'!$B$2:$F$35,5,FALSE))</f>
        <v/>
      </c>
      <c r="W66" s="187"/>
      <c r="X66" s="168" t="str">
        <f t="shared" si="0"/>
        <v/>
      </c>
      <c r="Y66" s="169"/>
      <c r="Z66" s="169"/>
      <c r="AA66" s="170"/>
      <c r="AB66" s="210"/>
      <c r="AC66" s="211"/>
      <c r="AD66" s="136" t="str">
        <f t="shared" si="1"/>
        <v/>
      </c>
      <c r="AE66" s="132"/>
      <c r="AF66" s="162" t="str">
        <f t="shared" si="2"/>
        <v/>
      </c>
      <c r="AG66" s="163"/>
      <c r="AH66" s="164" t="str">
        <f t="shared" si="3"/>
        <v/>
      </c>
      <c r="AI66" s="165"/>
      <c r="AJ66" s="166"/>
      <c r="AK66" s="26"/>
      <c r="AL66" s="219"/>
      <c r="AM66" s="219"/>
      <c r="AN66" s="219"/>
    </row>
    <row r="67" spans="1:88" s="9" customFormat="1" ht="18.75" customHeight="1" x14ac:dyDescent="0.3">
      <c r="B67" s="124">
        <v>5</v>
      </c>
      <c r="C67" s="154"/>
      <c r="D67" s="161" t="str">
        <f>IF(C67="","",IF(VLOOKUP(C67,'הסכם מחירים'!$B$3:$F$35,2,FALSE)="","",VLOOKUP(C67,'הסכם מחירים'!$B$3:$F$35,2,FALSE)))</f>
        <v/>
      </c>
      <c r="E67" s="161" t="str">
        <f>IF(C67="","",VLOOKUP(C67,'הסכם מחירים'!$B$3:$F$35,3,FALSE))</f>
        <v/>
      </c>
      <c r="F67" s="160" t="str">
        <f>IF(C67="","",IF(VLOOKUP(C67,'הסכם מחירים'!$B$2:$F$35,3,FALSE)="","",VLOOKUP(C67,'הסכם מחירים'!$B$2:$F$35,3,FALSE)))</f>
        <v/>
      </c>
      <c r="G67" s="160"/>
      <c r="H67" s="160"/>
      <c r="I67" s="160"/>
      <c r="J67" s="160"/>
      <c r="K67" s="160"/>
      <c r="L67" s="160"/>
      <c r="M67" s="52" t="str">
        <f>IF(C67="","",IF(VLOOKUP(C67,'הסכם מחירים'!$B$3:$F$35,4,FALSE)="","",VLOOKUP(C67,'הסכם מחירים'!$B$3:$F$35,4,FALSE)))</f>
        <v/>
      </c>
      <c r="N67" s="180"/>
      <c r="O67" s="181"/>
      <c r="P67" s="181"/>
      <c r="Q67" s="181"/>
      <c r="R67" s="181"/>
      <c r="S67" s="181"/>
      <c r="T67" s="181"/>
      <c r="U67" s="182"/>
      <c r="V67" s="186" t="str">
        <f>IF(C67="","",VLOOKUP(C67,'הסכם מחירים'!$B$2:$F$35,5,FALSE))</f>
        <v/>
      </c>
      <c r="W67" s="187"/>
      <c r="X67" s="168" t="str">
        <f t="shared" si="0"/>
        <v/>
      </c>
      <c r="Y67" s="169"/>
      <c r="Z67" s="169"/>
      <c r="AA67" s="170"/>
      <c r="AB67" s="210"/>
      <c r="AC67" s="211"/>
      <c r="AD67" s="136" t="str">
        <f t="shared" si="1"/>
        <v/>
      </c>
      <c r="AE67" s="132"/>
      <c r="AF67" s="162" t="str">
        <f t="shared" si="2"/>
        <v/>
      </c>
      <c r="AG67" s="163"/>
      <c r="AH67" s="164" t="str">
        <f t="shared" si="3"/>
        <v/>
      </c>
      <c r="AI67" s="165"/>
      <c r="AJ67" s="166"/>
      <c r="AK67" s="26"/>
      <c r="AL67" s="219"/>
      <c r="AM67" s="219"/>
      <c r="AN67" s="219"/>
    </row>
    <row r="68" spans="1:88" s="9" customFormat="1" ht="20.25" customHeight="1" x14ac:dyDescent="0.3">
      <c r="B68" s="124">
        <v>6</v>
      </c>
      <c r="C68" s="154"/>
      <c r="D68" s="161" t="str">
        <f>IF(C68="","",IF(VLOOKUP(C68,'הסכם מחירים'!$B$3:$F$35,2,FALSE)="","",VLOOKUP(C68,'הסכם מחירים'!$B$3:$F$35,2,FALSE)))</f>
        <v/>
      </c>
      <c r="E68" s="161" t="str">
        <f>IF(C68="","",VLOOKUP(C68,'הסכם מחירים'!$B$3:$F$35,3,FALSE))</f>
        <v/>
      </c>
      <c r="F68" s="160" t="str">
        <f>IF(C68="","",IF(VLOOKUP(C68,'הסכם מחירים'!$B$2:$F$35,3,FALSE)="","",VLOOKUP(C68,'הסכם מחירים'!$B$2:$F$35,3,FALSE)))</f>
        <v/>
      </c>
      <c r="G68" s="160"/>
      <c r="H68" s="160"/>
      <c r="I68" s="160"/>
      <c r="J68" s="160"/>
      <c r="K68" s="160"/>
      <c r="L68" s="160"/>
      <c r="M68" s="52" t="str">
        <f>IF(C68="","",IF(VLOOKUP(C68,'הסכם מחירים'!$B$3:$F$35,4,FALSE)="","",VLOOKUP(C68,'הסכם מחירים'!$B$3:$F$35,4,FALSE)))</f>
        <v/>
      </c>
      <c r="N68" s="180"/>
      <c r="O68" s="181"/>
      <c r="P68" s="181"/>
      <c r="Q68" s="181"/>
      <c r="R68" s="181"/>
      <c r="S68" s="181"/>
      <c r="T68" s="181"/>
      <c r="U68" s="182"/>
      <c r="V68" s="186" t="str">
        <f>IF(C68="","",VLOOKUP(C68,'הסכם מחירים'!$B$2:$F$35,5,FALSE))</f>
        <v/>
      </c>
      <c r="W68" s="187"/>
      <c r="X68" s="168" t="str">
        <f t="shared" si="0"/>
        <v/>
      </c>
      <c r="Y68" s="169"/>
      <c r="Z68" s="169"/>
      <c r="AA68" s="170"/>
      <c r="AB68" s="210"/>
      <c r="AC68" s="211"/>
      <c r="AD68" s="136" t="str">
        <f t="shared" si="1"/>
        <v/>
      </c>
      <c r="AE68" s="132"/>
      <c r="AF68" s="162" t="str">
        <f t="shared" si="2"/>
        <v/>
      </c>
      <c r="AG68" s="163"/>
      <c r="AH68" s="164" t="str">
        <f t="shared" si="3"/>
        <v/>
      </c>
      <c r="AI68" s="165"/>
      <c r="AJ68" s="166"/>
      <c r="AK68" s="26"/>
      <c r="AL68" s="219"/>
      <c r="AM68" s="219"/>
      <c r="AN68" s="219"/>
    </row>
    <row r="69" spans="1:88" s="9" customFormat="1" ht="19.5" customHeight="1" x14ac:dyDescent="0.3">
      <c r="B69" s="124">
        <v>7</v>
      </c>
      <c r="C69" s="154"/>
      <c r="D69" s="161" t="str">
        <f>IF(C69="","",IF(VLOOKUP(C69,'הסכם מחירים'!$B$3:$F$35,2,FALSE)="","",VLOOKUP(C69,'הסכם מחירים'!$B$3:$F$35,2,FALSE)))</f>
        <v/>
      </c>
      <c r="E69" s="161" t="str">
        <f>IF(C69="","",VLOOKUP(C69,'הסכם מחירים'!$B$3:$F$35,3,FALSE))</f>
        <v/>
      </c>
      <c r="F69" s="160" t="str">
        <f>IF(C69="","",IF(VLOOKUP(C69,'הסכם מחירים'!$B$2:$F$35,3,FALSE)="","",VLOOKUP(C69,'הסכם מחירים'!$B$2:$F$35,3,FALSE)))</f>
        <v/>
      </c>
      <c r="G69" s="160"/>
      <c r="H69" s="160"/>
      <c r="I69" s="160"/>
      <c r="J69" s="160"/>
      <c r="K69" s="160"/>
      <c r="L69" s="160"/>
      <c r="M69" s="52" t="str">
        <f>IF(C69="","",IF(VLOOKUP(C69,'הסכם מחירים'!$B$3:$F$35,4,FALSE)="","",VLOOKUP(C69,'הסכם מחירים'!$B$3:$F$35,4,FALSE)))</f>
        <v/>
      </c>
      <c r="N69" s="180"/>
      <c r="O69" s="181"/>
      <c r="P69" s="181"/>
      <c r="Q69" s="181"/>
      <c r="R69" s="181"/>
      <c r="S69" s="181"/>
      <c r="T69" s="181"/>
      <c r="U69" s="182"/>
      <c r="V69" s="186" t="str">
        <f>IF(C69="","",VLOOKUP(C69,'הסכם מחירים'!$B$2:$F$35,5,FALSE))</f>
        <v/>
      </c>
      <c r="W69" s="187"/>
      <c r="X69" s="168" t="str">
        <f t="shared" si="0"/>
        <v/>
      </c>
      <c r="Y69" s="169"/>
      <c r="Z69" s="169"/>
      <c r="AA69" s="170"/>
      <c r="AB69" s="210"/>
      <c r="AC69" s="211"/>
      <c r="AD69" s="136" t="str">
        <f t="shared" si="1"/>
        <v/>
      </c>
      <c r="AE69" s="132"/>
      <c r="AF69" s="162" t="str">
        <f t="shared" si="2"/>
        <v/>
      </c>
      <c r="AG69" s="163"/>
      <c r="AH69" s="164" t="str">
        <f t="shared" si="3"/>
        <v/>
      </c>
      <c r="AI69" s="165"/>
      <c r="AJ69" s="166"/>
      <c r="AK69" s="26"/>
      <c r="AL69" s="219"/>
      <c r="AM69" s="219"/>
      <c r="AN69" s="219"/>
    </row>
    <row r="70" spans="1:88" s="9" customFormat="1" ht="21.75" customHeight="1" x14ac:dyDescent="0.3">
      <c r="B70" s="124">
        <v>8</v>
      </c>
      <c r="C70" s="154"/>
      <c r="D70" s="161" t="str">
        <f>IF(C70="","",IF(VLOOKUP(C70,'הסכם מחירים'!$B$3:$F$35,2,FALSE)="","",VLOOKUP(C70,'הסכם מחירים'!$B$3:$F$35,2,FALSE)))</f>
        <v/>
      </c>
      <c r="E70" s="161" t="str">
        <f>IF(C70="","",VLOOKUP(C70,'הסכם מחירים'!$B$3:$F$35,3,FALSE))</f>
        <v/>
      </c>
      <c r="F70" s="160" t="str">
        <f>IF(C70="","",IF(VLOOKUP(C70,'הסכם מחירים'!$B$2:$F$35,3,FALSE)="","",VLOOKUP(C70,'הסכם מחירים'!$B$2:$F$35,3,FALSE)))</f>
        <v/>
      </c>
      <c r="G70" s="160"/>
      <c r="H70" s="160"/>
      <c r="I70" s="160"/>
      <c r="J70" s="160"/>
      <c r="K70" s="160"/>
      <c r="L70" s="160"/>
      <c r="M70" s="52" t="str">
        <f>IF(C70="","",IF(VLOOKUP(C70,'הסכם מחירים'!$B$3:$F$35,4,FALSE)="","",VLOOKUP(C70,'הסכם מחירים'!$B$3:$F$35,4,FALSE)))</f>
        <v/>
      </c>
      <c r="N70" s="180"/>
      <c r="O70" s="181"/>
      <c r="P70" s="181"/>
      <c r="Q70" s="181"/>
      <c r="R70" s="181"/>
      <c r="S70" s="181"/>
      <c r="T70" s="181"/>
      <c r="U70" s="182"/>
      <c r="V70" s="186" t="str">
        <f>IF(C70="","",VLOOKUP(C70,'הסכם מחירים'!$B$2:$F$35,5,FALSE))</f>
        <v/>
      </c>
      <c r="W70" s="187"/>
      <c r="X70" s="168" t="str">
        <f t="shared" si="0"/>
        <v/>
      </c>
      <c r="Y70" s="169"/>
      <c r="Z70" s="169"/>
      <c r="AA70" s="170"/>
      <c r="AB70" s="210"/>
      <c r="AC70" s="211"/>
      <c r="AD70" s="136" t="str">
        <f t="shared" si="1"/>
        <v/>
      </c>
      <c r="AE70" s="132"/>
      <c r="AF70" s="162" t="str">
        <f t="shared" si="2"/>
        <v/>
      </c>
      <c r="AG70" s="163"/>
      <c r="AH70" s="164" t="str">
        <f t="shared" si="3"/>
        <v/>
      </c>
      <c r="AI70" s="165"/>
      <c r="AJ70" s="166"/>
      <c r="AK70" s="26"/>
      <c r="AL70" s="219"/>
      <c r="AM70" s="219"/>
      <c r="AN70" s="219"/>
    </row>
    <row r="71" spans="1:88" s="9" customFormat="1" ht="22.5" customHeight="1" x14ac:dyDescent="0.3">
      <c r="B71" s="124">
        <v>9</v>
      </c>
      <c r="C71" s="154"/>
      <c r="D71" s="161" t="str">
        <f>IF(C71="","",IF(VLOOKUP(C71,'הסכם מחירים'!$B$3:$F$35,2,FALSE)="","",VLOOKUP(C71,'הסכם מחירים'!$B$3:$F$35,2,FALSE)))</f>
        <v/>
      </c>
      <c r="E71" s="161" t="str">
        <f>IF(C71="","",VLOOKUP(C71,'הסכם מחירים'!$B$3:$F$35,3,FALSE))</f>
        <v/>
      </c>
      <c r="F71" s="160" t="str">
        <f>IF(C71="","",IF(VLOOKUP(C71,'הסכם מחירים'!$B$2:$F$35,3,FALSE)="","",VLOOKUP(C71,'הסכם מחירים'!$B$2:$F$35,3,FALSE)))</f>
        <v/>
      </c>
      <c r="G71" s="160"/>
      <c r="H71" s="160"/>
      <c r="I71" s="160"/>
      <c r="J71" s="160"/>
      <c r="K71" s="160"/>
      <c r="L71" s="160"/>
      <c r="M71" s="52" t="str">
        <f>IF(C71="","",IF(VLOOKUP(C71,'הסכם מחירים'!$B$3:$F$35,4,FALSE)="","",VLOOKUP(C71,'הסכם מחירים'!$B$3:$F$35,4,FALSE)))</f>
        <v/>
      </c>
      <c r="N71" s="180"/>
      <c r="O71" s="181"/>
      <c r="P71" s="181"/>
      <c r="Q71" s="181"/>
      <c r="R71" s="181"/>
      <c r="S71" s="181"/>
      <c r="T71" s="181"/>
      <c r="U71" s="182"/>
      <c r="V71" s="186" t="str">
        <f>IF(C71="","",VLOOKUP(C71,'הסכם מחירים'!$B$2:$F$35,5,FALSE))</f>
        <v/>
      </c>
      <c r="W71" s="187"/>
      <c r="X71" s="168" t="str">
        <f t="shared" si="0"/>
        <v/>
      </c>
      <c r="Y71" s="169"/>
      <c r="Z71" s="169"/>
      <c r="AA71" s="170"/>
      <c r="AB71" s="210"/>
      <c r="AC71" s="211"/>
      <c r="AD71" s="136" t="str">
        <f t="shared" si="1"/>
        <v/>
      </c>
      <c r="AE71" s="132"/>
      <c r="AF71" s="162" t="str">
        <f t="shared" si="2"/>
        <v/>
      </c>
      <c r="AG71" s="163"/>
      <c r="AH71" s="164" t="str">
        <f t="shared" si="3"/>
        <v/>
      </c>
      <c r="AI71" s="165"/>
      <c r="AJ71" s="166"/>
      <c r="AK71" s="26"/>
      <c r="AL71" s="219"/>
      <c r="AM71" s="219"/>
      <c r="AN71" s="219"/>
    </row>
    <row r="72" spans="1:88" s="9" customFormat="1" ht="18.75" customHeight="1" thickBot="1" x14ac:dyDescent="0.35">
      <c r="B72" s="124">
        <v>10</v>
      </c>
      <c r="C72" s="154"/>
      <c r="D72" s="159" t="str">
        <f>IF(C72="","",IF(VLOOKUP(C72,'הסכם מחירים'!$B$3:$F$35,2,FALSE)="","",VLOOKUP(C72,'הסכם מחירים'!$B$3:$F$35,2,FALSE)))</f>
        <v/>
      </c>
      <c r="E72" s="159" t="str">
        <f>IF(C72="","",VLOOKUP(C72,'הסכם מחירים'!$B$3:$F$35,3,FALSE))</f>
        <v/>
      </c>
      <c r="F72" s="160" t="str">
        <f>IF(C72="","",IF(VLOOKUP(C72,'הסכם מחירים'!$B$2:$F$35,3,FALSE)="","",VLOOKUP(C72,'הסכם מחירים'!$B$2:$F$35,3,FALSE)))</f>
        <v/>
      </c>
      <c r="G72" s="160"/>
      <c r="H72" s="160"/>
      <c r="I72" s="160"/>
      <c r="J72" s="160"/>
      <c r="K72" s="160"/>
      <c r="L72" s="160"/>
      <c r="M72" s="52" t="str">
        <f>IF(C72="","",IF(VLOOKUP(C72,'הסכם מחירים'!$B$3:$F$35,4,FALSE)="","",VLOOKUP(C72,'הסכם מחירים'!$B$3:$F$35,4,FALSE)))</f>
        <v/>
      </c>
      <c r="N72" s="180"/>
      <c r="O72" s="181"/>
      <c r="P72" s="181"/>
      <c r="Q72" s="181"/>
      <c r="R72" s="181"/>
      <c r="S72" s="181"/>
      <c r="T72" s="181"/>
      <c r="U72" s="182"/>
      <c r="V72" s="186" t="str">
        <f>IF(C72="","",VLOOKUP(C72,'הסכם מחירים'!$B$2:$F$35,5,FALSE))</f>
        <v/>
      </c>
      <c r="W72" s="187"/>
      <c r="X72" s="168" t="str">
        <f t="shared" si="0"/>
        <v/>
      </c>
      <c r="Y72" s="169"/>
      <c r="Z72" s="169"/>
      <c r="AA72" s="170"/>
      <c r="AB72" s="210"/>
      <c r="AC72" s="211"/>
      <c r="AD72" s="136" t="str">
        <f t="shared" si="1"/>
        <v/>
      </c>
      <c r="AE72" s="132"/>
      <c r="AF72" s="162" t="str">
        <f t="shared" si="2"/>
        <v/>
      </c>
      <c r="AG72" s="163"/>
      <c r="AH72" s="164" t="str">
        <f t="shared" si="3"/>
        <v/>
      </c>
      <c r="AI72" s="165"/>
      <c r="AJ72" s="166"/>
      <c r="AK72" s="26"/>
      <c r="AL72" s="219"/>
      <c r="AM72" s="219"/>
      <c r="AN72" s="219"/>
    </row>
    <row r="73" spans="1:88" s="9" customFormat="1" ht="34.5" customHeight="1" thickTop="1" thickBot="1" x14ac:dyDescent="0.25">
      <c r="B73" s="260" t="s">
        <v>43</v>
      </c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2"/>
      <c r="X73" s="221">
        <f>SUM(X63:AA72)</f>
        <v>0</v>
      </c>
      <c r="Y73" s="222"/>
      <c r="Z73" s="222"/>
      <c r="AA73" s="223"/>
      <c r="AB73" s="237"/>
      <c r="AC73" s="238"/>
      <c r="AD73" s="123">
        <f>SUM(AD63:AD72)</f>
        <v>0</v>
      </c>
      <c r="AE73" s="147">
        <f>SUM(AE63:AE72)</f>
        <v>0</v>
      </c>
      <c r="AF73" s="275">
        <f t="shared" ref="AF73" si="4">SUM(AF63:AF72)</f>
        <v>0</v>
      </c>
      <c r="AG73" s="276"/>
      <c r="AH73" s="277">
        <f>SUM(AH63:AJ72)</f>
        <v>0</v>
      </c>
      <c r="AI73" s="277"/>
      <c r="AJ73" s="278"/>
      <c r="AK73" s="26"/>
      <c r="AL73" s="219"/>
      <c r="AM73" s="219"/>
      <c r="AN73" s="219"/>
    </row>
    <row r="74" spans="1:88" s="9" customFormat="1" ht="17.25" customHeight="1" thickTop="1" x14ac:dyDescent="0.2">
      <c r="AL74" s="220"/>
      <c r="AM74" s="220"/>
      <c r="AN74" s="220"/>
    </row>
    <row r="75" spans="1:88" ht="26.25" customHeight="1" x14ac:dyDescent="0.2">
      <c r="A75" s="50"/>
      <c r="B75" s="257" t="s">
        <v>90</v>
      </c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9"/>
      <c r="AK75" s="44"/>
      <c r="AL75" s="44"/>
      <c r="AM75" s="44"/>
      <c r="AN75" s="44"/>
      <c r="AO75" s="2"/>
      <c r="AP75" s="2"/>
      <c r="AQ75" s="2"/>
      <c r="AR75" s="2"/>
      <c r="AS75" s="2"/>
      <c r="AT75" s="2"/>
    </row>
    <row r="76" spans="1:88" ht="8.25" customHeight="1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3"/>
      <c r="O76" s="3"/>
      <c r="P76" s="3"/>
      <c r="Q76" s="3"/>
      <c r="R76" s="3"/>
      <c r="S76" s="4"/>
      <c r="T76" s="4"/>
      <c r="U76" s="4"/>
      <c r="V76" s="4"/>
      <c r="W76" s="3"/>
      <c r="X76" s="3"/>
      <c r="Y76" s="3"/>
      <c r="Z76" s="3"/>
      <c r="AA76" s="4"/>
      <c r="AB76" s="4"/>
      <c r="AC76" s="4"/>
      <c r="AD76" s="4"/>
      <c r="AE76" s="4"/>
      <c r="AF76" s="3"/>
      <c r="AG76" s="3"/>
      <c r="AH76" s="22"/>
      <c r="AI76" s="3"/>
      <c r="AJ76" s="3"/>
      <c r="AK76" s="6"/>
      <c r="AL76" s="6"/>
      <c r="AM76" s="6"/>
      <c r="AN76" s="6"/>
      <c r="CI76" s="16"/>
      <c r="CJ76" s="18" t="s">
        <v>42</v>
      </c>
    </row>
    <row r="77" spans="1:88" ht="16.5" customHeight="1" x14ac:dyDescent="0.2">
      <c r="B77" s="3"/>
      <c r="C77" s="350" t="s">
        <v>10</v>
      </c>
      <c r="D77" s="351"/>
      <c r="E77" s="351"/>
      <c r="F77" s="351"/>
      <c r="G77" s="351"/>
      <c r="H77" s="352"/>
      <c r="I77" s="336" t="s">
        <v>38</v>
      </c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  <c r="AA77" s="337"/>
      <c r="AB77" s="337"/>
      <c r="AC77" s="337"/>
      <c r="AD77" s="337"/>
      <c r="AE77" s="337"/>
      <c r="AF77" s="337"/>
      <c r="AG77" s="337"/>
      <c r="AH77" s="337"/>
      <c r="AI77" s="337"/>
      <c r="AJ77" s="338"/>
      <c r="AK77" s="45"/>
      <c r="AL77" s="45"/>
      <c r="AM77" s="45"/>
      <c r="AN77" s="45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I77" s="18" t="s">
        <v>40</v>
      </c>
      <c r="CJ77" s="18">
        <v>0.8</v>
      </c>
    </row>
    <row r="78" spans="1:88" x14ac:dyDescent="0.2">
      <c r="AK78" s="3"/>
      <c r="AL78" s="3"/>
      <c r="AM78" s="3"/>
      <c r="AN78" s="3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I78" s="18" t="s">
        <v>41</v>
      </c>
      <c r="CJ78" s="18">
        <v>0.8</v>
      </c>
    </row>
    <row r="79" spans="1:88" ht="20.25" customHeight="1" thickBot="1" x14ac:dyDescent="0.35">
      <c r="B79" s="2"/>
      <c r="C79" s="11"/>
      <c r="D79" s="7"/>
      <c r="E79" s="7"/>
      <c r="F79" s="7"/>
      <c r="G79" s="7"/>
      <c r="H79" s="7"/>
      <c r="I79" s="7"/>
      <c r="J79" s="7"/>
      <c r="K79" s="7"/>
      <c r="L79" s="7"/>
      <c r="M79" s="7"/>
      <c r="O79" s="12"/>
      <c r="P79" s="12"/>
      <c r="Q79" s="12"/>
      <c r="R79" s="12"/>
      <c r="S79" s="7"/>
      <c r="T79" s="7"/>
      <c r="U79" s="7"/>
      <c r="V79" s="13"/>
      <c r="W79" s="13"/>
      <c r="X79" s="13"/>
      <c r="Y79" s="13"/>
      <c r="Z79" s="13"/>
      <c r="AA79" s="13"/>
      <c r="AB79" s="13"/>
      <c r="AC79" s="13"/>
      <c r="AD79" s="13"/>
      <c r="AE79" s="7"/>
      <c r="AF79" s="2"/>
      <c r="AG79" s="2"/>
      <c r="AH79" s="16"/>
      <c r="AI79" s="2"/>
      <c r="AJ79" s="2"/>
      <c r="AK79" s="2"/>
      <c r="AL79" s="2"/>
      <c r="AM79" s="2"/>
      <c r="AN79" s="2"/>
      <c r="AS79" s="2"/>
      <c r="AT79" s="2"/>
    </row>
    <row r="80" spans="1:88" ht="24.75" customHeight="1" thickBot="1" x14ac:dyDescent="0.25">
      <c r="C80" s="327" t="s">
        <v>8</v>
      </c>
      <c r="D80" s="327"/>
      <c r="E80" s="56"/>
      <c r="F80" s="236" t="s">
        <v>96</v>
      </c>
      <c r="G80" s="236"/>
      <c r="H80" s="236"/>
      <c r="I80" s="236"/>
      <c r="J80" s="236"/>
      <c r="K80" s="236"/>
      <c r="L80" s="236"/>
      <c r="M80" s="263" t="s">
        <v>97</v>
      </c>
      <c r="N80" s="236"/>
      <c r="O80" s="236"/>
      <c r="P80" s="236"/>
      <c r="Q80" s="236"/>
      <c r="R80" s="236"/>
      <c r="S80" s="236"/>
      <c r="T80" s="236"/>
      <c r="U80" s="236"/>
      <c r="V80" s="236"/>
      <c r="W80" s="41"/>
      <c r="X80" s="41"/>
      <c r="Y80" s="328" t="s">
        <v>98</v>
      </c>
      <c r="Z80" s="329"/>
      <c r="AA80" s="329"/>
      <c r="AB80" s="329"/>
      <c r="AC80" s="329"/>
      <c r="AD80" s="329"/>
      <c r="AE80" s="329"/>
      <c r="AF80" s="329"/>
      <c r="AG80" s="329"/>
      <c r="AH80" s="329"/>
      <c r="AI80" s="329"/>
      <c r="AJ80" s="329"/>
      <c r="AK80" s="314"/>
      <c r="AL80" s="36"/>
      <c r="AM80" s="36"/>
      <c r="AN80" s="42"/>
      <c r="AS80" s="2"/>
      <c r="AT80" s="2"/>
    </row>
    <row r="81" spans="2:46" ht="35.25" customHeight="1" thickBot="1" x14ac:dyDescent="0.25">
      <c r="C81" s="327" t="s">
        <v>2</v>
      </c>
      <c r="D81" s="327"/>
      <c r="E81" s="53"/>
      <c r="F81" s="339" t="s">
        <v>3</v>
      </c>
      <c r="G81" s="265"/>
      <c r="H81" s="265"/>
      <c r="I81" s="265"/>
      <c r="J81" s="265"/>
      <c r="K81" s="265"/>
      <c r="L81" s="266"/>
      <c r="M81" s="264" t="s">
        <v>3</v>
      </c>
      <c r="N81" s="265"/>
      <c r="O81" s="265"/>
      <c r="P81" s="265"/>
      <c r="Q81" s="265"/>
      <c r="R81" s="265"/>
      <c r="S81" s="265"/>
      <c r="T81" s="265"/>
      <c r="U81" s="265"/>
      <c r="V81" s="266"/>
      <c r="W81" s="41"/>
      <c r="X81" s="41"/>
      <c r="Y81" s="267" t="s">
        <v>3</v>
      </c>
      <c r="Z81" s="268"/>
      <c r="AA81" s="268"/>
      <c r="AB81" s="268"/>
      <c r="AC81" s="268"/>
      <c r="AD81" s="269"/>
      <c r="AE81" s="40"/>
      <c r="AF81" s="328" t="s">
        <v>4</v>
      </c>
      <c r="AG81" s="329"/>
      <c r="AH81" s="329"/>
      <c r="AI81" s="329"/>
      <c r="AJ81" s="329"/>
      <c r="AK81" s="314"/>
      <c r="AL81" s="36"/>
      <c r="AM81" s="148"/>
      <c r="AN81" s="41"/>
      <c r="AS81" s="2"/>
      <c r="AT81" s="2"/>
    </row>
    <row r="82" spans="2:46" ht="19.5" thickBot="1" x14ac:dyDescent="0.25">
      <c r="C82" s="274">
        <v>0.17</v>
      </c>
      <c r="D82" s="274"/>
      <c r="E82" s="54"/>
      <c r="F82" s="289" t="s">
        <v>5</v>
      </c>
      <c r="G82" s="270"/>
      <c r="H82" s="270"/>
      <c r="I82" s="270" t="s">
        <v>6</v>
      </c>
      <c r="J82" s="270"/>
      <c r="K82" s="270"/>
      <c r="L82" s="286"/>
      <c r="M82" s="314" t="s">
        <v>5</v>
      </c>
      <c r="N82" s="270"/>
      <c r="O82" s="270"/>
      <c r="P82" s="270"/>
      <c r="Q82" s="271"/>
      <c r="R82" s="271"/>
      <c r="S82" s="271" t="s">
        <v>48</v>
      </c>
      <c r="T82" s="130"/>
      <c r="U82" s="270" t="s">
        <v>6</v>
      </c>
      <c r="V82" s="286"/>
      <c r="W82" s="36"/>
      <c r="X82" s="41"/>
      <c r="Y82" s="270" t="s">
        <v>5</v>
      </c>
      <c r="Z82" s="271"/>
      <c r="AA82" s="271"/>
      <c r="AB82" s="271"/>
      <c r="AC82" s="270" t="s">
        <v>6</v>
      </c>
      <c r="AD82" s="270"/>
      <c r="AE82" s="41"/>
      <c r="AF82" s="328" t="s">
        <v>5</v>
      </c>
      <c r="AG82" s="329"/>
      <c r="AH82" s="314"/>
      <c r="AI82" s="228" t="s">
        <v>6</v>
      </c>
      <c r="AJ82" s="229"/>
      <c r="AK82" s="230"/>
      <c r="AL82" s="121"/>
      <c r="AM82" s="122"/>
      <c r="AN82" s="43"/>
      <c r="AS82" s="2"/>
      <c r="AT82" s="2"/>
    </row>
    <row r="83" spans="2:46" s="9" customFormat="1" ht="35.25" customHeight="1" thickBot="1" x14ac:dyDescent="0.25">
      <c r="B83" s="10"/>
      <c r="C83" s="346" t="s">
        <v>45</v>
      </c>
      <c r="D83" s="346"/>
      <c r="E83" s="55"/>
      <c r="F83" s="224">
        <f>M83+Y83</f>
        <v>0</v>
      </c>
      <c r="G83" s="225"/>
      <c r="H83" s="225"/>
      <c r="I83" s="226"/>
      <c r="J83" s="226"/>
      <c r="K83" s="226"/>
      <c r="L83" s="227"/>
      <c r="M83" s="233">
        <f>AE73</f>
        <v>0</v>
      </c>
      <c r="N83" s="285"/>
      <c r="O83" s="285"/>
      <c r="P83" s="285"/>
      <c r="Q83" s="285"/>
      <c r="R83" s="285"/>
      <c r="S83" s="285" t="e">
        <f>#REF!</f>
        <v>#REF!</v>
      </c>
      <c r="T83" s="131"/>
      <c r="U83" s="287"/>
      <c r="V83" s="288"/>
      <c r="W83" s="41"/>
      <c r="X83" s="41"/>
      <c r="Y83" s="353">
        <f>AD73</f>
        <v>0</v>
      </c>
      <c r="Z83" s="354"/>
      <c r="AA83" s="354"/>
      <c r="AB83" s="355"/>
      <c r="AC83" s="272"/>
      <c r="AD83" s="273"/>
      <c r="AE83" s="129"/>
      <c r="AF83" s="231">
        <f>Y83*(1+$C$82)</f>
        <v>0</v>
      </c>
      <c r="AG83" s="232"/>
      <c r="AH83" s="233"/>
      <c r="AI83" s="234"/>
      <c r="AJ83" s="235"/>
      <c r="AK83" s="235"/>
      <c r="AL83" s="331"/>
      <c r="AM83" s="332"/>
      <c r="AN83" s="32"/>
    </row>
    <row r="84" spans="2:46" s="9" customFormat="1" ht="29.25" customHeight="1" x14ac:dyDescent="0.3">
      <c r="B84" s="10"/>
      <c r="C84" s="34"/>
      <c r="D84" s="34"/>
      <c r="E84" s="34"/>
      <c r="F84" s="34"/>
      <c r="G84" s="34"/>
      <c r="H84" s="34"/>
      <c r="I84" s="33"/>
      <c r="J84" s="33"/>
      <c r="K84" s="33"/>
      <c r="L84" s="33"/>
      <c r="M84" s="33"/>
      <c r="N84" s="33"/>
      <c r="O84" s="33"/>
      <c r="P84" s="33"/>
      <c r="Q84" s="31"/>
      <c r="R84" s="2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0"/>
      <c r="AJ84" s="32"/>
      <c r="AK84" s="32"/>
      <c r="AL84" s="32"/>
      <c r="AM84" s="32"/>
      <c r="AN84" s="32"/>
    </row>
    <row r="85" spans="2:46" s="9" customFormat="1" ht="29.25" customHeight="1" x14ac:dyDescent="0.3">
      <c r="B85" s="10"/>
      <c r="C85" s="34"/>
      <c r="D85" s="34"/>
      <c r="E85" s="34"/>
      <c r="F85" s="34"/>
      <c r="G85" s="34"/>
      <c r="H85" s="34"/>
      <c r="I85" s="33"/>
      <c r="J85" s="33"/>
      <c r="K85" s="33"/>
      <c r="L85" s="33"/>
      <c r="M85" s="33"/>
      <c r="N85" s="33"/>
      <c r="O85" s="33"/>
      <c r="P85" s="33"/>
      <c r="Q85" s="31"/>
      <c r="R85" s="2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0"/>
      <c r="AJ85" s="32"/>
      <c r="AK85" s="32"/>
      <c r="AL85" s="32"/>
      <c r="AM85" s="32"/>
      <c r="AN85" s="32"/>
    </row>
    <row r="86" spans="2:46" s="9" customFormat="1" ht="29.25" customHeight="1" x14ac:dyDescent="0.2">
      <c r="B86" s="10"/>
      <c r="C86" s="49"/>
      <c r="D86" s="49"/>
      <c r="E86" s="49"/>
      <c r="F86" s="49"/>
      <c r="G86" s="49"/>
      <c r="H86" s="319" t="s">
        <v>84</v>
      </c>
      <c r="I86" s="320"/>
      <c r="J86" s="320"/>
      <c r="K86" s="320"/>
      <c r="L86" s="321"/>
      <c r="M86" s="330" t="s">
        <v>7</v>
      </c>
      <c r="N86" s="330"/>
      <c r="O86" s="47" t="s">
        <v>83</v>
      </c>
      <c r="P86" s="47"/>
      <c r="Q86" s="47"/>
      <c r="R86" s="47"/>
      <c r="S86" s="47"/>
      <c r="T86" s="47"/>
      <c r="U86" s="330" t="s">
        <v>85</v>
      </c>
      <c r="V86" s="330"/>
      <c r="W86" s="330"/>
      <c r="X86" s="330" t="s">
        <v>86</v>
      </c>
      <c r="Y86" s="330"/>
      <c r="Z86" s="330"/>
      <c r="AA86" s="330"/>
      <c r="AB86" s="330"/>
      <c r="AC86" s="330" t="s">
        <v>87</v>
      </c>
      <c r="AD86" s="330"/>
      <c r="AE86" s="330"/>
      <c r="AF86" s="333" t="s">
        <v>0</v>
      </c>
      <c r="AG86" s="334"/>
      <c r="AH86" s="335"/>
      <c r="AI86" s="48"/>
      <c r="AJ86" s="48"/>
      <c r="AK86" s="48"/>
      <c r="AL86" s="48"/>
      <c r="AM86" s="48"/>
      <c r="AN86" s="46"/>
    </row>
    <row r="87" spans="2:46" s="9" customFormat="1" ht="28.5" customHeight="1" x14ac:dyDescent="0.2">
      <c r="B87" s="10"/>
      <c r="C87" s="49"/>
      <c r="D87" s="49"/>
      <c r="E87" s="49"/>
      <c r="F87" s="49"/>
      <c r="G87" s="49"/>
      <c r="H87" s="319" t="s">
        <v>79</v>
      </c>
      <c r="I87" s="320"/>
      <c r="J87" s="320"/>
      <c r="K87" s="320"/>
      <c r="L87" s="321"/>
      <c r="M87" s="279"/>
      <c r="N87" s="280"/>
      <c r="O87" s="134"/>
      <c r="P87" s="134"/>
      <c r="Q87" s="134"/>
      <c r="R87" s="134"/>
      <c r="S87" s="134"/>
      <c r="T87" s="134"/>
      <c r="U87" s="284"/>
      <c r="V87" s="284"/>
      <c r="W87" s="284"/>
      <c r="X87" s="281"/>
      <c r="Y87" s="282"/>
      <c r="Z87" s="282"/>
      <c r="AA87" s="282"/>
      <c r="AB87" s="283"/>
      <c r="AC87" s="279"/>
      <c r="AD87" s="315"/>
      <c r="AE87" s="280"/>
      <c r="AF87" s="316"/>
      <c r="AG87" s="317"/>
      <c r="AH87" s="318"/>
      <c r="AI87" s="48"/>
      <c r="AJ87" s="48"/>
      <c r="AK87" s="48"/>
      <c r="AL87" s="48"/>
      <c r="AM87" s="48"/>
      <c r="AN87" s="38"/>
    </row>
    <row r="88" spans="2:46" s="9" customFormat="1" ht="24.75" customHeight="1" x14ac:dyDescent="0.2">
      <c r="B88" s="10"/>
      <c r="C88" s="49"/>
      <c r="D88" s="49"/>
      <c r="E88" s="49"/>
      <c r="F88" s="49"/>
      <c r="G88" s="49"/>
      <c r="H88" s="319" t="s">
        <v>49</v>
      </c>
      <c r="I88" s="320"/>
      <c r="J88" s="320"/>
      <c r="K88" s="320"/>
      <c r="L88" s="321"/>
      <c r="M88" s="279"/>
      <c r="N88" s="280"/>
      <c r="O88" s="135"/>
      <c r="P88" s="135"/>
      <c r="Q88" s="135"/>
      <c r="R88" s="135"/>
      <c r="S88" s="135"/>
      <c r="T88" s="135"/>
      <c r="U88" s="284"/>
      <c r="V88" s="284"/>
      <c r="W88" s="284"/>
      <c r="X88" s="284"/>
      <c r="Y88" s="284"/>
      <c r="Z88" s="284"/>
      <c r="AA88" s="284"/>
      <c r="AB88" s="284"/>
      <c r="AC88" s="279"/>
      <c r="AD88" s="315"/>
      <c r="AE88" s="280"/>
      <c r="AF88" s="316"/>
      <c r="AG88" s="317"/>
      <c r="AH88" s="318"/>
      <c r="AI88" s="48"/>
      <c r="AJ88" s="48"/>
      <c r="AK88" s="48"/>
      <c r="AL88" s="48"/>
      <c r="AM88" s="48"/>
      <c r="AN88" s="38"/>
    </row>
    <row r="89" spans="2:46" s="9" customFormat="1" ht="21.75" customHeight="1" x14ac:dyDescent="0.2">
      <c r="B89" s="10"/>
      <c r="C89" s="49"/>
      <c r="D89" s="49"/>
      <c r="E89" s="49"/>
      <c r="F89" s="49"/>
      <c r="G89" s="49"/>
      <c r="H89" s="319" t="s">
        <v>80</v>
      </c>
      <c r="I89" s="320"/>
      <c r="J89" s="320"/>
      <c r="K89" s="320"/>
      <c r="L89" s="321"/>
      <c r="M89" s="279"/>
      <c r="N89" s="280"/>
      <c r="O89" s="134"/>
      <c r="P89" s="134"/>
      <c r="Q89" s="134"/>
      <c r="R89" s="134"/>
      <c r="S89" s="134"/>
      <c r="T89" s="134"/>
      <c r="U89" s="284"/>
      <c r="V89" s="284"/>
      <c r="W89" s="284"/>
      <c r="X89" s="284"/>
      <c r="Y89" s="284"/>
      <c r="Z89" s="284"/>
      <c r="AA89" s="284"/>
      <c r="AB89" s="284"/>
      <c r="AC89" s="279"/>
      <c r="AD89" s="315"/>
      <c r="AE89" s="280"/>
      <c r="AF89" s="316"/>
      <c r="AG89" s="317"/>
      <c r="AH89" s="318"/>
      <c r="AI89" s="48"/>
      <c r="AJ89" s="48"/>
      <c r="AK89" s="48"/>
      <c r="AL89" s="48"/>
      <c r="AM89" s="48"/>
      <c r="AN89" s="38"/>
    </row>
    <row r="90" spans="2:46" s="9" customFormat="1" ht="29.25" customHeight="1" thickBot="1" x14ac:dyDescent="0.2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49"/>
      <c r="AB90" s="49"/>
      <c r="AC90" s="49"/>
      <c r="AD90" s="38"/>
      <c r="AE90" s="38"/>
      <c r="AF90" s="48"/>
      <c r="AG90" s="48"/>
      <c r="AH90" s="48"/>
      <c r="AI90" s="48"/>
      <c r="AJ90" s="48"/>
      <c r="AK90" s="48"/>
      <c r="AL90" s="48"/>
      <c r="AM90" s="48"/>
      <c r="AN90" s="38"/>
    </row>
    <row r="91" spans="2:46" s="9" customFormat="1" ht="7.5" customHeight="1" thickBot="1" x14ac:dyDescent="0.2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49"/>
      <c r="AB91" s="49"/>
      <c r="AC91" s="49"/>
      <c r="AD91" s="38"/>
      <c r="AE91" s="239" t="s">
        <v>89</v>
      </c>
      <c r="AF91" s="240"/>
      <c r="AG91" s="240"/>
      <c r="AH91" s="240"/>
      <c r="AI91" s="240"/>
      <c r="AJ91" s="241"/>
      <c r="AK91" s="48"/>
      <c r="AL91" s="48"/>
      <c r="AM91" s="48"/>
      <c r="AN91" s="38"/>
    </row>
    <row r="92" spans="2:46" s="9" customFormat="1" ht="29.25" customHeight="1" x14ac:dyDescent="0.2">
      <c r="B92" s="10"/>
      <c r="C92" s="248" t="s">
        <v>88</v>
      </c>
      <c r="D92" s="249"/>
      <c r="E92" s="250"/>
      <c r="F92" s="49"/>
      <c r="G92" s="49"/>
      <c r="H92" s="252"/>
      <c r="I92" s="248" t="s">
        <v>9</v>
      </c>
      <c r="J92" s="249"/>
      <c r="K92" s="249"/>
      <c r="L92" s="249"/>
      <c r="M92" s="249"/>
      <c r="N92" s="250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49"/>
      <c r="AB92" s="49"/>
      <c r="AC92" s="49"/>
      <c r="AD92" s="38"/>
      <c r="AE92" s="242"/>
      <c r="AF92" s="243"/>
      <c r="AG92" s="243"/>
      <c r="AH92" s="243"/>
      <c r="AI92" s="243"/>
      <c r="AJ92" s="244"/>
      <c r="AK92" s="48"/>
      <c r="AL92" s="48"/>
      <c r="AM92" s="48"/>
      <c r="AN92" s="38"/>
    </row>
    <row r="93" spans="2:46" s="9" customFormat="1" ht="29.25" customHeight="1" x14ac:dyDescent="0.2">
      <c r="B93" s="10"/>
      <c r="C93" s="251"/>
      <c r="D93" s="252"/>
      <c r="E93" s="253"/>
      <c r="F93" s="49"/>
      <c r="G93" s="49"/>
      <c r="H93" s="252"/>
      <c r="I93" s="251"/>
      <c r="J93" s="252"/>
      <c r="K93" s="252"/>
      <c r="L93" s="252"/>
      <c r="M93" s="252"/>
      <c r="N93" s="253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49"/>
      <c r="AB93" s="49"/>
      <c r="AC93" s="49"/>
      <c r="AD93" s="38"/>
      <c r="AE93" s="242"/>
      <c r="AF93" s="243"/>
      <c r="AG93" s="243"/>
      <c r="AH93" s="243"/>
      <c r="AI93" s="243"/>
      <c r="AJ93" s="244"/>
      <c r="AK93" s="48"/>
      <c r="AL93" s="48"/>
      <c r="AM93" s="48"/>
      <c r="AN93" s="38"/>
    </row>
    <row r="94" spans="2:46" s="9" customFormat="1" ht="29.25" customHeight="1" x14ac:dyDescent="0.2">
      <c r="B94" s="10"/>
      <c r="C94" s="251"/>
      <c r="D94" s="252"/>
      <c r="E94" s="253"/>
      <c r="F94" s="49"/>
      <c r="G94" s="49"/>
      <c r="H94" s="252"/>
      <c r="I94" s="251"/>
      <c r="J94" s="252"/>
      <c r="K94" s="252"/>
      <c r="L94" s="252"/>
      <c r="M94" s="252"/>
      <c r="N94" s="253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49"/>
      <c r="AB94" s="49"/>
      <c r="AC94" s="49"/>
      <c r="AD94" s="38"/>
      <c r="AE94" s="242"/>
      <c r="AF94" s="243"/>
      <c r="AG94" s="243"/>
      <c r="AH94" s="243"/>
      <c r="AI94" s="243"/>
      <c r="AJ94" s="244"/>
      <c r="AK94" s="48"/>
      <c r="AL94" s="48"/>
      <c r="AM94" s="48"/>
      <c r="AN94" s="38"/>
    </row>
    <row r="95" spans="2:46" s="9" customFormat="1" ht="29.25" customHeight="1" x14ac:dyDescent="0.2">
      <c r="B95" s="10"/>
      <c r="C95" s="251"/>
      <c r="D95" s="252"/>
      <c r="E95" s="253"/>
      <c r="F95" s="49"/>
      <c r="G95" s="49"/>
      <c r="H95" s="252"/>
      <c r="I95" s="251"/>
      <c r="J95" s="252"/>
      <c r="K95" s="252"/>
      <c r="L95" s="252"/>
      <c r="M95" s="252"/>
      <c r="N95" s="253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49"/>
      <c r="AB95" s="49"/>
      <c r="AC95" s="49"/>
      <c r="AD95" s="38"/>
      <c r="AE95" s="242"/>
      <c r="AF95" s="243"/>
      <c r="AG95" s="243"/>
      <c r="AH95" s="243"/>
      <c r="AI95" s="243"/>
      <c r="AJ95" s="244"/>
      <c r="AK95" s="48"/>
      <c r="AL95" s="48"/>
      <c r="AM95" s="48"/>
      <c r="AN95" s="38"/>
    </row>
    <row r="96" spans="2:46" s="9" customFormat="1" ht="7.5" customHeight="1" x14ac:dyDescent="0.2">
      <c r="B96" s="10"/>
      <c r="C96" s="251"/>
      <c r="D96" s="252"/>
      <c r="E96" s="253"/>
      <c r="F96" s="49"/>
      <c r="G96" s="49"/>
      <c r="H96" s="252"/>
      <c r="I96" s="251"/>
      <c r="J96" s="252"/>
      <c r="K96" s="252"/>
      <c r="L96" s="252"/>
      <c r="M96" s="252"/>
      <c r="N96" s="253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49"/>
      <c r="AB96" s="49"/>
      <c r="AC96" s="49"/>
      <c r="AD96" s="38"/>
      <c r="AE96" s="242"/>
      <c r="AF96" s="243"/>
      <c r="AG96" s="243"/>
      <c r="AH96" s="243"/>
      <c r="AI96" s="243"/>
      <c r="AJ96" s="244"/>
      <c r="AK96" s="48"/>
      <c r="AL96" s="48"/>
      <c r="AM96" s="48"/>
      <c r="AN96" s="38"/>
    </row>
    <row r="97" spans="2:46" ht="15" customHeight="1" thickBot="1" x14ac:dyDescent="0.25">
      <c r="B97" s="2"/>
      <c r="C97" s="254"/>
      <c r="D97" s="255"/>
      <c r="E97" s="256"/>
      <c r="F97" s="2"/>
      <c r="G97" s="2"/>
      <c r="H97" s="2"/>
      <c r="I97" s="254"/>
      <c r="J97" s="255"/>
      <c r="K97" s="255"/>
      <c r="L97" s="255"/>
      <c r="M97" s="255"/>
      <c r="N97" s="256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45"/>
      <c r="AF97" s="246"/>
      <c r="AG97" s="246"/>
      <c r="AH97" s="246"/>
      <c r="AI97" s="246"/>
      <c r="AJ97" s="247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 ht="15" customHeight="1" x14ac:dyDescent="0.2">
      <c r="B98" s="2"/>
      <c r="C98" s="152"/>
      <c r="D98" s="152"/>
      <c r="E98" s="152"/>
      <c r="F98" s="2"/>
      <c r="G98" s="2"/>
      <c r="H98" s="2"/>
      <c r="I98" s="152"/>
      <c r="J98" s="152"/>
      <c r="K98" s="152"/>
      <c r="L98" s="152"/>
      <c r="M98" s="152"/>
      <c r="N98" s="15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51"/>
      <c r="AF98" s="151"/>
      <c r="AG98" s="151"/>
      <c r="AH98" s="151"/>
      <c r="AI98" s="151"/>
      <c r="AJ98" s="151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 ht="11.25" customHeight="1" x14ac:dyDescent="0.2">
      <c r="B99" s="2"/>
      <c r="C99" s="49"/>
      <c r="D99" s="49"/>
      <c r="E99" s="49"/>
      <c r="F99" s="2"/>
      <c r="G99" s="2"/>
      <c r="H99" s="2"/>
      <c r="I99" s="49"/>
      <c r="J99" s="49"/>
      <c r="K99" s="49"/>
      <c r="L99" s="49"/>
      <c r="M99" s="49"/>
      <c r="N99" s="4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58"/>
      <c r="AF99" s="58"/>
      <c r="AG99" s="58"/>
      <c r="AH99" s="58"/>
      <c r="AI99" s="58"/>
      <c r="AJ99" s="58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21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</row>
    <row r="101" spans="2:46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21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</row>
    <row r="102" spans="2:46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21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7" spans="2:46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21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</row>
    <row r="108" spans="2:46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21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</row>
    <row r="109" spans="2:46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21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spans="2:46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21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303" spans="37:40" x14ac:dyDescent="0.2">
      <c r="AK303" s="2"/>
      <c r="AL303" s="2"/>
      <c r="AM303" s="2"/>
      <c r="AN303" s="2"/>
    </row>
    <row r="305" spans="37:40" x14ac:dyDescent="0.2">
      <c r="AK305" s="2"/>
      <c r="AL305" s="2"/>
      <c r="AM305" s="2"/>
    </row>
    <row r="306" spans="37:40" x14ac:dyDescent="0.2">
      <c r="AK306" s="2"/>
      <c r="AL306" s="2"/>
      <c r="AM306" s="2"/>
    </row>
    <row r="307" spans="37:40" x14ac:dyDescent="0.2">
      <c r="AK307" s="2"/>
      <c r="AL307" s="2"/>
      <c r="AM307" s="2"/>
    </row>
    <row r="308" spans="37:40" x14ac:dyDescent="0.2">
      <c r="AK308" s="9"/>
      <c r="AL308" s="9"/>
      <c r="AM308" s="9"/>
      <c r="AN308" s="9"/>
    </row>
    <row r="309" spans="37:40" ht="15.75" x14ac:dyDescent="0.2">
      <c r="AK309" s="9"/>
      <c r="AL309" s="9"/>
      <c r="AM309" s="9"/>
      <c r="AN309" s="14"/>
    </row>
    <row r="310" spans="37:40" ht="15.75" x14ac:dyDescent="0.2">
      <c r="AK310" s="9"/>
      <c r="AL310" s="9"/>
      <c r="AM310" s="9"/>
      <c r="AN310" s="15"/>
    </row>
    <row r="311" spans="37:40" x14ac:dyDescent="0.2">
      <c r="AK311" s="9"/>
      <c r="AL311" s="9"/>
      <c r="AM311" s="9"/>
      <c r="AN311" s="9"/>
    </row>
    <row r="312" spans="37:40" x14ac:dyDescent="0.2">
      <c r="AK312" s="9"/>
      <c r="AL312" s="9"/>
      <c r="AM312" s="9"/>
      <c r="AN312" s="9"/>
    </row>
    <row r="313" spans="37:40" x14ac:dyDescent="0.2">
      <c r="AK313" s="9"/>
      <c r="AL313" s="9"/>
      <c r="AM313" s="9"/>
      <c r="AN313" s="9"/>
    </row>
    <row r="314" spans="37:40" x14ac:dyDescent="0.2">
      <c r="AK314" s="9"/>
      <c r="AL314" s="9"/>
      <c r="AM314" s="9"/>
      <c r="AN314" s="9"/>
    </row>
    <row r="315" spans="37:40" x14ac:dyDescent="0.2">
      <c r="AK315" s="9"/>
      <c r="AL315" s="9"/>
      <c r="AM315" s="9"/>
      <c r="AN315" s="9"/>
    </row>
    <row r="316" spans="37:40" x14ac:dyDescent="0.2">
      <c r="AK316" s="9"/>
      <c r="AL316" s="9"/>
      <c r="AM316" s="9"/>
      <c r="AN316" s="9"/>
    </row>
    <row r="317" spans="37:40" x14ac:dyDescent="0.2">
      <c r="AK317" s="9"/>
      <c r="AL317" s="9"/>
      <c r="AM317" s="9"/>
      <c r="AN317" s="9"/>
    </row>
    <row r="318" spans="37:40" x14ac:dyDescent="0.2">
      <c r="AK318" s="9"/>
      <c r="AL318" s="9"/>
      <c r="AM318" s="9"/>
      <c r="AN318" s="9"/>
    </row>
    <row r="319" spans="37:40" x14ac:dyDescent="0.2">
      <c r="AK319" s="9"/>
      <c r="AL319" s="9"/>
      <c r="AM319" s="9"/>
      <c r="AN319" s="9"/>
    </row>
    <row r="320" spans="37:40" x14ac:dyDescent="0.2">
      <c r="AK320" s="9"/>
      <c r="AL320" s="9"/>
      <c r="AM320" s="9"/>
      <c r="AN320" s="9"/>
    </row>
  </sheetData>
  <sheetProtection password="CC54" sheet="1" objects="1" scenarios="1" selectLockedCells="1"/>
  <dataConsolidate/>
  <customSheetViews>
    <customSheetView guid="{185EE8D7-C609-4CF4-B853-CF0D00460D6D}" showPageBreaks="1" printArea="1" hiddenColumns="1" showRuler="0" topLeftCell="A116">
      <selection sqref="A1:CD128"/>
      <rowBreaks count="1" manualBreakCount="1">
        <brk id="61" max="81" man="1"/>
      </rowBreaks>
      <pageMargins left="0.39370078740157483" right="0.19685039370078741" top="0.15748031496062992" bottom="0.19685039370078741" header="0.15748031496062992" footer="0.19685039370078741"/>
      <printOptions horizontalCentered="1" verticalCentered="1"/>
      <pageSetup paperSize="9" scale="77" fitToHeight="2" orientation="landscape" r:id="rId1"/>
      <headerFooter alignWithMargins="0"/>
    </customSheetView>
  </customSheetViews>
  <mergeCells count="251">
    <mergeCell ref="D17:F17"/>
    <mergeCell ref="D19:F19"/>
    <mergeCell ref="D21:F21"/>
    <mergeCell ref="H21:I21"/>
    <mergeCell ref="H19:I19"/>
    <mergeCell ref="H17:I17"/>
    <mergeCell ref="D33:F33"/>
    <mergeCell ref="D35:F35"/>
    <mergeCell ref="D37:F37"/>
    <mergeCell ref="H13:I13"/>
    <mergeCell ref="AB63:AC63"/>
    <mergeCell ref="H8:I8"/>
    <mergeCell ref="H87:L87"/>
    <mergeCell ref="H88:L88"/>
    <mergeCell ref="AA25:AF25"/>
    <mergeCell ref="S35:AF35"/>
    <mergeCell ref="S30:AF30"/>
    <mergeCell ref="D32:R32"/>
    <mergeCell ref="AF59:AJ61"/>
    <mergeCell ref="C83:D83"/>
    <mergeCell ref="AC86:AE86"/>
    <mergeCell ref="X86:AB86"/>
    <mergeCell ref="X88:AB88"/>
    <mergeCell ref="AG30:AL30"/>
    <mergeCell ref="S51:AA51"/>
    <mergeCell ref="S44:AH44"/>
    <mergeCell ref="AF87:AH87"/>
    <mergeCell ref="C77:H77"/>
    <mergeCell ref="Y83:AB83"/>
    <mergeCell ref="L25:N25"/>
    <mergeCell ref="U25:W25"/>
    <mergeCell ref="C81:D81"/>
    <mergeCell ref="Y80:AK80"/>
    <mergeCell ref="AB70:AC70"/>
    <mergeCell ref="AB71:AC71"/>
    <mergeCell ref="AF89:AH89"/>
    <mergeCell ref="H11:I11"/>
    <mergeCell ref="H89:L89"/>
    <mergeCell ref="AC89:AE89"/>
    <mergeCell ref="U86:W86"/>
    <mergeCell ref="U87:W87"/>
    <mergeCell ref="U88:W88"/>
    <mergeCell ref="U89:W89"/>
    <mergeCell ref="S37:AF37"/>
    <mergeCell ref="AG37:AL37"/>
    <mergeCell ref="AL83:AM83"/>
    <mergeCell ref="AF86:AH86"/>
    <mergeCell ref="M86:N86"/>
    <mergeCell ref="M87:N87"/>
    <mergeCell ref="M88:N88"/>
    <mergeCell ref="AF82:AH82"/>
    <mergeCell ref="I77:AJ77"/>
    <mergeCell ref="AF81:AK81"/>
    <mergeCell ref="F81:L81"/>
    <mergeCell ref="D40:F40"/>
    <mergeCell ref="AC88:AE88"/>
    <mergeCell ref="H15:I15"/>
    <mergeCell ref="AL65:AN65"/>
    <mergeCell ref="AH66:AJ66"/>
    <mergeCell ref="AC87:AE87"/>
    <mergeCell ref="AF88:AH88"/>
    <mergeCell ref="H86:L86"/>
    <mergeCell ref="B60:B62"/>
    <mergeCell ref="H48:I48"/>
    <mergeCell ref="H51:I51"/>
    <mergeCell ref="X70:AA70"/>
    <mergeCell ref="AL71:AN71"/>
    <mergeCell ref="V63:W63"/>
    <mergeCell ref="AL63:AN63"/>
    <mergeCell ref="AL66:AN66"/>
    <mergeCell ref="AL67:AN67"/>
    <mergeCell ref="AL68:AN68"/>
    <mergeCell ref="X71:AA71"/>
    <mergeCell ref="V64:W64"/>
    <mergeCell ref="V65:W65"/>
    <mergeCell ref="AL70:AN70"/>
    <mergeCell ref="AG51:AL51"/>
    <mergeCell ref="AG56:AL56"/>
    <mergeCell ref="C80:D80"/>
    <mergeCell ref="AB69:AC69"/>
    <mergeCell ref="V60:W62"/>
    <mergeCell ref="N63:U63"/>
    <mergeCell ref="N66:U66"/>
    <mergeCell ref="N67:U67"/>
    <mergeCell ref="N60:U62"/>
    <mergeCell ref="X63:AA63"/>
    <mergeCell ref="X60:AA62"/>
    <mergeCell ref="AF62:AG62"/>
    <mergeCell ref="AF63:AG63"/>
    <mergeCell ref="AF65:AG65"/>
    <mergeCell ref="AF64:AG64"/>
    <mergeCell ref="AF66:AG66"/>
    <mergeCell ref="AB60:AC62"/>
    <mergeCell ref="V67:W67"/>
    <mergeCell ref="X64:AA64"/>
    <mergeCell ref="J51:L51"/>
    <mergeCell ref="AM44:AN44"/>
    <mergeCell ref="AM51:AN51"/>
    <mergeCell ref="B59:AA59"/>
    <mergeCell ref="H44:I44"/>
    <mergeCell ref="K56:N56"/>
    <mergeCell ref="D56:F56"/>
    <mergeCell ref="AL59:AN59"/>
    <mergeCell ref="G56:H56"/>
    <mergeCell ref="AK44:AL44"/>
    <mergeCell ref="AB59:AE59"/>
    <mergeCell ref="I56:J56"/>
    <mergeCell ref="M51:N51"/>
    <mergeCell ref="AM48:AN48"/>
    <mergeCell ref="S48:AL48"/>
    <mergeCell ref="AE91:AJ97"/>
    <mergeCell ref="I92:N97"/>
    <mergeCell ref="B75:AJ75"/>
    <mergeCell ref="B73:W73"/>
    <mergeCell ref="M80:V80"/>
    <mergeCell ref="M81:V81"/>
    <mergeCell ref="Y81:AD81"/>
    <mergeCell ref="Y82:AB82"/>
    <mergeCell ref="AC82:AD82"/>
    <mergeCell ref="AC83:AD83"/>
    <mergeCell ref="C82:D82"/>
    <mergeCell ref="AF73:AG73"/>
    <mergeCell ref="AH73:AJ73"/>
    <mergeCell ref="M89:N89"/>
    <mergeCell ref="X87:AB87"/>
    <mergeCell ref="C92:E97"/>
    <mergeCell ref="H92:H96"/>
    <mergeCell ref="X89:AB89"/>
    <mergeCell ref="Q82:S82"/>
    <mergeCell ref="M83:S83"/>
    <mergeCell ref="U82:V82"/>
    <mergeCell ref="U83:V83"/>
    <mergeCell ref="F82:H82"/>
    <mergeCell ref="I82:L82"/>
    <mergeCell ref="AL73:AN73"/>
    <mergeCell ref="AF72:AG72"/>
    <mergeCell ref="AH72:AJ72"/>
    <mergeCell ref="AL72:AN72"/>
    <mergeCell ref="AB72:AC72"/>
    <mergeCell ref="AL74:AN74"/>
    <mergeCell ref="X73:AA73"/>
    <mergeCell ref="F83:H83"/>
    <mergeCell ref="I83:L83"/>
    <mergeCell ref="AI82:AK82"/>
    <mergeCell ref="AF83:AH83"/>
    <mergeCell ref="AI83:AK83"/>
    <mergeCell ref="F72:L72"/>
    <mergeCell ref="F80:L80"/>
    <mergeCell ref="AB73:AC73"/>
    <mergeCell ref="N72:U72"/>
    <mergeCell ref="X72:AA72"/>
    <mergeCell ref="V72:W72"/>
    <mergeCell ref="M82:P82"/>
    <mergeCell ref="AB1:AF1"/>
    <mergeCell ref="AD60:AE60"/>
    <mergeCell ref="AD61:AD62"/>
    <mergeCell ref="AE61:AE62"/>
    <mergeCell ref="AB64:AC64"/>
    <mergeCell ref="AB65:AC65"/>
    <mergeCell ref="AB66:AC66"/>
    <mergeCell ref="AB67:AC67"/>
    <mergeCell ref="AB68:AC68"/>
    <mergeCell ref="C54:AL54"/>
    <mergeCell ref="W56:Y56"/>
    <mergeCell ref="Z56:AF56"/>
    <mergeCell ref="AI44:AJ44"/>
    <mergeCell ref="C60:C62"/>
    <mergeCell ref="AF68:AG68"/>
    <mergeCell ref="AH68:AJ68"/>
    <mergeCell ref="N68:U68"/>
    <mergeCell ref="D67:E67"/>
    <mergeCell ref="D68:E68"/>
    <mergeCell ref="C2:K2"/>
    <mergeCell ref="D44:F44"/>
    <mergeCell ref="D48:F48"/>
    <mergeCell ref="D51:F51"/>
    <mergeCell ref="C42:N42"/>
    <mergeCell ref="C4:L4"/>
    <mergeCell ref="E5:S5"/>
    <mergeCell ref="S32:AF32"/>
    <mergeCell ref="S33:AF33"/>
    <mergeCell ref="S40:AL40"/>
    <mergeCell ref="S27:AF27"/>
    <mergeCell ref="AG27:AL27"/>
    <mergeCell ref="AG32:AL32"/>
    <mergeCell ref="H37:I37"/>
    <mergeCell ref="H33:I33"/>
    <mergeCell ref="H35:I35"/>
    <mergeCell ref="H27:I27"/>
    <mergeCell ref="D27:F27"/>
    <mergeCell ref="AG35:AL35"/>
    <mergeCell ref="D25:F25"/>
    <mergeCell ref="AH4:AN5"/>
    <mergeCell ref="D30:F30"/>
    <mergeCell ref="AG33:AL33"/>
    <mergeCell ref="C6:F6"/>
    <mergeCell ref="D8:F8"/>
    <mergeCell ref="D11:F11"/>
    <mergeCell ref="D13:F13"/>
    <mergeCell ref="D15:F15"/>
    <mergeCell ref="H30:I30"/>
    <mergeCell ref="X65:AA65"/>
    <mergeCell ref="F60:L62"/>
    <mergeCell ref="D60:E62"/>
    <mergeCell ref="D64:E64"/>
    <mergeCell ref="N64:U64"/>
    <mergeCell ref="N65:U65"/>
    <mergeCell ref="D71:E71"/>
    <mergeCell ref="N69:U69"/>
    <mergeCell ref="N70:U70"/>
    <mergeCell ref="N71:U71"/>
    <mergeCell ref="M60:M62"/>
    <mergeCell ref="F63:L63"/>
    <mergeCell ref="D63:E63"/>
    <mergeCell ref="V71:W71"/>
    <mergeCell ref="V69:W69"/>
    <mergeCell ref="V68:W68"/>
    <mergeCell ref="V66:W66"/>
    <mergeCell ref="X69:AA69"/>
    <mergeCell ref="V70:W70"/>
    <mergeCell ref="X66:AA66"/>
    <mergeCell ref="X67:AA67"/>
    <mergeCell ref="X68:AA68"/>
    <mergeCell ref="AF67:AG67"/>
    <mergeCell ref="AH67:AJ67"/>
    <mergeCell ref="AF71:AG71"/>
    <mergeCell ref="AH71:AJ71"/>
    <mergeCell ref="AF69:AG69"/>
    <mergeCell ref="AH69:AJ69"/>
    <mergeCell ref="AF70:AG70"/>
    <mergeCell ref="AH70:AJ70"/>
    <mergeCell ref="AL60:AN61"/>
    <mergeCell ref="AL62:AN62"/>
    <mergeCell ref="AH62:AJ62"/>
    <mergeCell ref="AH63:AJ63"/>
    <mergeCell ref="AH64:AJ64"/>
    <mergeCell ref="AH65:AJ65"/>
    <mergeCell ref="AL69:AN69"/>
    <mergeCell ref="D72:E72"/>
    <mergeCell ref="F64:L64"/>
    <mergeCell ref="F65:L65"/>
    <mergeCell ref="F66:L66"/>
    <mergeCell ref="F67:L67"/>
    <mergeCell ref="F68:L68"/>
    <mergeCell ref="F69:L69"/>
    <mergeCell ref="F70:L70"/>
    <mergeCell ref="F71:L71"/>
    <mergeCell ref="D69:E69"/>
    <mergeCell ref="D70:E70"/>
    <mergeCell ref="D65:E65"/>
    <mergeCell ref="D66:E66"/>
  </mergeCells>
  <phoneticPr fontId="8" type="noConversion"/>
  <conditionalFormatting sqref="S40:AL40">
    <cfRule type="containsText" dxfId="0" priority="60" stopIfTrue="1" operator="containsText" text="יש">
      <formula>NOT(ISERROR(SEARCH("יש",S40)))</formula>
    </cfRule>
  </conditionalFormatting>
  <printOptions horizontalCentered="1" verticalCentered="1"/>
  <pageMargins left="0" right="0" top="7.874015748031496E-2" bottom="7.874015748031496E-2" header="0.15748031496062992" footer="7.874015748031496E-2"/>
  <pageSetup paperSize="9" scale="49" fitToHeight="3" orientation="landscape" r:id="rId2"/>
  <headerFooter alignWithMargins="0">
    <oddHeader xml:space="preserve">&amp;L&amp;D&amp;Rדף מספר&amp;P מתוך&amp;N 
</oddHeader>
  </headerFooter>
  <rowBreaks count="2" manualBreakCount="2">
    <brk id="57" max="37" man="1"/>
    <brk id="99" max="16383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גיליון1!$H$2:$H$4</xm:f>
          </x14:formula1>
          <xm:sqref>H27:I27</xm:sqref>
        </x14:dataValidation>
        <x14:dataValidation type="list" allowBlank="1" showInputMessage="1" showErrorMessage="1">
          <x14:formula1>
            <xm:f>גיליון1!$H$2:$H$7</xm:f>
          </x14:formula1>
          <xm:sqref>S27:AF27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rightToLeft="1" topLeftCell="K1" workbookViewId="0">
      <selection activeCell="J1" sqref="A1:J1048576"/>
    </sheetView>
  </sheetViews>
  <sheetFormatPr defaultRowHeight="12.75" x14ac:dyDescent="0.2"/>
  <cols>
    <col min="1" max="1" width="0" hidden="1" customWidth="1"/>
    <col min="2" max="2" width="9.140625" hidden="1" customWidth="1"/>
    <col min="3" max="3" width="12.85546875" hidden="1" customWidth="1"/>
    <col min="4" max="7" width="9.140625" hidden="1" customWidth="1"/>
    <col min="8" max="8" width="57" hidden="1" customWidth="1"/>
    <col min="9" max="10" width="9.140625" hidden="1" customWidth="1"/>
  </cols>
  <sheetData>
    <row r="2" spans="2:9" x14ac:dyDescent="0.2">
      <c r="B2" t="s">
        <v>50</v>
      </c>
      <c r="C2" t="s">
        <v>42</v>
      </c>
      <c r="E2" t="s">
        <v>54</v>
      </c>
      <c r="F2" t="s">
        <v>42</v>
      </c>
      <c r="H2" t="s">
        <v>107</v>
      </c>
      <c r="I2" t="s">
        <v>42</v>
      </c>
    </row>
    <row r="3" spans="2:9" x14ac:dyDescent="0.2">
      <c r="B3" t="s">
        <v>51</v>
      </c>
      <c r="E3" t="s">
        <v>55</v>
      </c>
      <c r="H3" t="s">
        <v>61</v>
      </c>
      <c r="I3">
        <v>1</v>
      </c>
    </row>
    <row r="4" spans="2:9" x14ac:dyDescent="0.2">
      <c r="B4" t="s">
        <v>52</v>
      </c>
      <c r="E4" t="s">
        <v>56</v>
      </c>
      <c r="H4" t="s">
        <v>59</v>
      </c>
      <c r="I4">
        <v>1.2</v>
      </c>
    </row>
    <row r="5" spans="2:9" x14ac:dyDescent="0.2">
      <c r="B5" t="s">
        <v>53</v>
      </c>
      <c r="E5" t="s">
        <v>57</v>
      </c>
    </row>
    <row r="6" spans="2:9" x14ac:dyDescent="0.2">
      <c r="E6" t="s">
        <v>58</v>
      </c>
    </row>
    <row r="10" spans="2:9" x14ac:dyDescent="0.2">
      <c r="H10" t="s">
        <v>60</v>
      </c>
      <c r="I10" t="s">
        <v>42</v>
      </c>
    </row>
    <row r="11" spans="2:9" x14ac:dyDescent="0.2">
      <c r="H11" t="s">
        <v>62</v>
      </c>
      <c r="I11">
        <v>1</v>
      </c>
    </row>
    <row r="12" spans="2:9" x14ac:dyDescent="0.2">
      <c r="H12" t="s">
        <v>63</v>
      </c>
      <c r="I12">
        <v>1.05</v>
      </c>
    </row>
    <row r="13" spans="2:9" x14ac:dyDescent="0.2">
      <c r="H13" t="s">
        <v>64</v>
      </c>
      <c r="I13">
        <v>1.05</v>
      </c>
    </row>
    <row r="14" spans="2:9" x14ac:dyDescent="0.2">
      <c r="H14" t="s">
        <v>65</v>
      </c>
      <c r="I14">
        <v>1.1000000000000001</v>
      </c>
    </row>
    <row r="15" spans="2:9" x14ac:dyDescent="0.2">
      <c r="D15" t="s">
        <v>50</v>
      </c>
      <c r="E15" t="s">
        <v>67</v>
      </c>
      <c r="F15" t="s">
        <v>42</v>
      </c>
      <c r="H15" t="s">
        <v>66</v>
      </c>
      <c r="I15">
        <v>1.05</v>
      </c>
    </row>
    <row r="16" spans="2:9" x14ac:dyDescent="0.2">
      <c r="C16" t="str">
        <f>CONCATENATE(D16,E16)</f>
        <v>גדולצפון</v>
      </c>
      <c r="D16" t="s">
        <v>51</v>
      </c>
      <c r="E16" t="s">
        <v>55</v>
      </c>
      <c r="F16" s="35">
        <v>0.8</v>
      </c>
    </row>
    <row r="17" spans="3:6" x14ac:dyDescent="0.2">
      <c r="C17" t="str">
        <f t="shared" ref="C17:C27" si="0">CONCATENATE(D17,E17)</f>
        <v xml:space="preserve">גדולמרכז </v>
      </c>
      <c r="D17" t="s">
        <v>51</v>
      </c>
      <c r="E17" t="s">
        <v>56</v>
      </c>
      <c r="F17" s="35">
        <v>0.9</v>
      </c>
    </row>
    <row r="18" spans="3:6" x14ac:dyDescent="0.2">
      <c r="C18" t="str">
        <f t="shared" si="0"/>
        <v>גדולאיו"ש</v>
      </c>
      <c r="D18" t="s">
        <v>51</v>
      </c>
      <c r="E18" t="s">
        <v>57</v>
      </c>
      <c r="F18" s="35">
        <v>0.9</v>
      </c>
    </row>
    <row r="19" spans="3:6" x14ac:dyDescent="0.2">
      <c r="C19" t="str">
        <f t="shared" si="0"/>
        <v>גדולדרום</v>
      </c>
      <c r="D19" t="s">
        <v>51</v>
      </c>
      <c r="E19" t="s">
        <v>58</v>
      </c>
      <c r="F19" s="35">
        <v>0.85</v>
      </c>
    </row>
    <row r="20" spans="3:6" x14ac:dyDescent="0.2">
      <c r="C20" t="str">
        <f t="shared" si="0"/>
        <v>בינוניצפון</v>
      </c>
      <c r="D20" t="s">
        <v>52</v>
      </c>
      <c r="E20" t="s">
        <v>55</v>
      </c>
      <c r="F20" s="35">
        <v>0.8</v>
      </c>
    </row>
    <row r="21" spans="3:6" x14ac:dyDescent="0.2">
      <c r="C21" t="str">
        <f t="shared" si="0"/>
        <v xml:space="preserve">בינונימרכז </v>
      </c>
      <c r="D21" t="s">
        <v>52</v>
      </c>
      <c r="E21" t="s">
        <v>56</v>
      </c>
      <c r="F21" s="35">
        <v>0.8</v>
      </c>
    </row>
    <row r="22" spans="3:6" x14ac:dyDescent="0.2">
      <c r="C22" t="str">
        <f t="shared" si="0"/>
        <v>בינוניאיו"ש</v>
      </c>
      <c r="D22" t="s">
        <v>52</v>
      </c>
      <c r="E22" t="s">
        <v>57</v>
      </c>
      <c r="F22" s="35">
        <v>0.99</v>
      </c>
    </row>
    <row r="23" spans="3:6" x14ac:dyDescent="0.2">
      <c r="C23" t="str">
        <f t="shared" si="0"/>
        <v>בינונידרום</v>
      </c>
      <c r="D23" t="s">
        <v>52</v>
      </c>
      <c r="E23" t="s">
        <v>58</v>
      </c>
      <c r="F23" s="35">
        <v>0.9</v>
      </c>
    </row>
    <row r="24" spans="3:6" x14ac:dyDescent="0.2">
      <c r="C24" t="str">
        <f t="shared" si="0"/>
        <v>קטןצפון</v>
      </c>
      <c r="D24" t="s">
        <v>53</v>
      </c>
      <c r="E24" t="s">
        <v>55</v>
      </c>
      <c r="F24" s="35">
        <v>0.8</v>
      </c>
    </row>
    <row r="25" spans="3:6" x14ac:dyDescent="0.2">
      <c r="C25" t="str">
        <f t="shared" si="0"/>
        <v xml:space="preserve">קטןמרכז </v>
      </c>
      <c r="D25" t="s">
        <v>53</v>
      </c>
      <c r="E25" t="s">
        <v>56</v>
      </c>
      <c r="F25" s="35">
        <v>0.8</v>
      </c>
    </row>
    <row r="26" spans="3:6" x14ac:dyDescent="0.2">
      <c r="C26" t="str">
        <f t="shared" si="0"/>
        <v>קטןאיו"ש</v>
      </c>
      <c r="D26" t="s">
        <v>53</v>
      </c>
      <c r="E26" t="s">
        <v>57</v>
      </c>
      <c r="F26" s="35">
        <v>0.85</v>
      </c>
    </row>
    <row r="27" spans="3:6" x14ac:dyDescent="0.2">
      <c r="C27" t="str">
        <f t="shared" si="0"/>
        <v>קטןדרום</v>
      </c>
      <c r="D27" t="s">
        <v>53</v>
      </c>
      <c r="E27" t="s">
        <v>58</v>
      </c>
      <c r="F27" s="35">
        <v>0.875</v>
      </c>
    </row>
  </sheetData>
  <sheetProtection password="CC54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rightToLeft="1" topLeftCell="A10" workbookViewId="0">
      <selection activeCell="H14" sqref="H14"/>
    </sheetView>
  </sheetViews>
  <sheetFormatPr defaultRowHeight="16.5" x14ac:dyDescent="0.25"/>
  <cols>
    <col min="1" max="1" width="9.140625" customWidth="1"/>
    <col min="2" max="2" width="11.85546875" style="155" customWidth="1"/>
    <col min="3" max="4" width="16.85546875" customWidth="1"/>
    <col min="5" max="5" width="25.140625" customWidth="1"/>
    <col min="6" max="6" width="19.42578125" style="145" hidden="1" customWidth="1"/>
    <col min="7" max="10" width="9.140625" customWidth="1"/>
  </cols>
  <sheetData>
    <row r="1" spans="2:6" ht="17.25" thickBot="1" x14ac:dyDescent="0.3"/>
    <row r="2" spans="2:6" ht="17.25" thickBot="1" x14ac:dyDescent="0.3">
      <c r="B2" s="156" t="s">
        <v>68</v>
      </c>
      <c r="C2" s="139" t="s">
        <v>69</v>
      </c>
      <c r="D2" s="140" t="s">
        <v>70</v>
      </c>
      <c r="E2" s="141" t="s">
        <v>39</v>
      </c>
      <c r="F2" s="146" t="s">
        <v>135</v>
      </c>
    </row>
    <row r="3" spans="2:6" ht="38.25" x14ac:dyDescent="0.25">
      <c r="B3" s="157">
        <v>5095193</v>
      </c>
      <c r="C3" s="142" t="s">
        <v>139</v>
      </c>
      <c r="D3" s="143" t="s">
        <v>146</v>
      </c>
      <c r="E3" s="144" t="s">
        <v>99</v>
      </c>
      <c r="F3" s="149">
        <v>7000</v>
      </c>
    </row>
    <row r="4" spans="2:6" ht="38.25" x14ac:dyDescent="0.25">
      <c r="B4" s="157">
        <v>5095194</v>
      </c>
      <c r="C4" s="138" t="s">
        <v>140</v>
      </c>
      <c r="D4" s="37" t="s">
        <v>147</v>
      </c>
      <c r="E4" s="137" t="s">
        <v>99</v>
      </c>
      <c r="F4" s="149">
        <v>9000</v>
      </c>
    </row>
    <row r="5" spans="2:6" ht="25.5" x14ac:dyDescent="0.25">
      <c r="B5" s="157">
        <v>5095195</v>
      </c>
      <c r="C5" s="142">
        <v>13.5</v>
      </c>
      <c r="D5" s="143" t="s">
        <v>148</v>
      </c>
      <c r="E5" s="144" t="s">
        <v>109</v>
      </c>
      <c r="F5" s="149">
        <v>4800</v>
      </c>
    </row>
    <row r="6" spans="2:6" ht="38.25" x14ac:dyDescent="0.25">
      <c r="B6" s="157">
        <v>5095196</v>
      </c>
      <c r="C6" s="138">
        <v>13.6</v>
      </c>
      <c r="D6" s="37" t="s">
        <v>149</v>
      </c>
      <c r="E6" s="137" t="s">
        <v>108</v>
      </c>
      <c r="F6" s="149">
        <v>6000</v>
      </c>
    </row>
    <row r="7" spans="2:6" x14ac:dyDescent="0.25">
      <c r="B7" s="157">
        <v>5095197</v>
      </c>
      <c r="C7" s="142">
        <v>13.61</v>
      </c>
      <c r="D7" s="143" t="s">
        <v>110</v>
      </c>
      <c r="E7" s="144" t="s">
        <v>109</v>
      </c>
      <c r="F7" s="149">
        <v>3200</v>
      </c>
    </row>
    <row r="8" spans="2:6" ht="38.25" x14ac:dyDescent="0.25">
      <c r="B8" s="157">
        <v>5095198</v>
      </c>
      <c r="C8" s="138" t="s">
        <v>141</v>
      </c>
      <c r="D8" s="37" t="s">
        <v>111</v>
      </c>
      <c r="E8" s="137" t="s">
        <v>99</v>
      </c>
      <c r="F8" s="149">
        <v>1200</v>
      </c>
    </row>
    <row r="9" spans="2:6" ht="38.25" x14ac:dyDescent="0.25">
      <c r="B9" s="157">
        <v>5095199</v>
      </c>
      <c r="C9" s="142" t="s">
        <v>142</v>
      </c>
      <c r="D9" s="143" t="s">
        <v>150</v>
      </c>
      <c r="E9" s="144" t="s">
        <v>109</v>
      </c>
      <c r="F9" s="149">
        <v>7200</v>
      </c>
    </row>
    <row r="10" spans="2:6" ht="51" x14ac:dyDescent="0.25">
      <c r="B10" s="157">
        <v>5095200</v>
      </c>
      <c r="C10" s="138" t="s">
        <v>143</v>
      </c>
      <c r="D10" s="37" t="s">
        <v>151</v>
      </c>
      <c r="E10" s="137" t="s">
        <v>108</v>
      </c>
      <c r="F10" s="149">
        <v>9000</v>
      </c>
    </row>
    <row r="11" spans="2:6" ht="25.5" x14ac:dyDescent="0.25">
      <c r="B11" s="157">
        <v>5095201</v>
      </c>
      <c r="C11" s="142" t="s">
        <v>144</v>
      </c>
      <c r="D11" s="143" t="s">
        <v>152</v>
      </c>
      <c r="E11" s="144" t="s">
        <v>109</v>
      </c>
      <c r="F11" s="149">
        <v>4800</v>
      </c>
    </row>
    <row r="12" spans="2:6" ht="51" x14ac:dyDescent="0.25">
      <c r="B12" s="157">
        <v>5095202</v>
      </c>
      <c r="C12" s="142" t="s">
        <v>145</v>
      </c>
      <c r="D12" s="143" t="s">
        <v>153</v>
      </c>
      <c r="E12" s="144" t="s">
        <v>99</v>
      </c>
      <c r="F12" s="149">
        <v>1800</v>
      </c>
    </row>
    <row r="13" spans="2:6" ht="25.5" x14ac:dyDescent="0.25">
      <c r="B13" s="157">
        <v>5095344</v>
      </c>
      <c r="C13" s="150"/>
      <c r="D13" s="143" t="s">
        <v>117</v>
      </c>
      <c r="E13" s="144" t="s">
        <v>134</v>
      </c>
      <c r="F13" s="149">
        <v>-1</v>
      </c>
    </row>
    <row r="14" spans="2:6" ht="25.5" x14ac:dyDescent="0.25">
      <c r="B14" s="157">
        <v>5095345</v>
      </c>
      <c r="C14" s="138"/>
      <c r="D14" s="37" t="s">
        <v>118</v>
      </c>
      <c r="E14" s="137" t="s">
        <v>134</v>
      </c>
      <c r="F14" s="149">
        <v>-1</v>
      </c>
    </row>
    <row r="15" spans="2:6" ht="38.25" x14ac:dyDescent="0.25">
      <c r="B15" s="157">
        <v>5095346</v>
      </c>
      <c r="C15" s="142"/>
      <c r="D15" s="143" t="s">
        <v>119</v>
      </c>
      <c r="E15" s="144" t="s">
        <v>134</v>
      </c>
      <c r="F15" s="149">
        <v>-1</v>
      </c>
    </row>
    <row r="16" spans="2:6" ht="38.25" x14ac:dyDescent="0.25">
      <c r="B16" s="157">
        <v>5095347</v>
      </c>
      <c r="C16" s="138"/>
      <c r="D16" s="37" t="s">
        <v>120</v>
      </c>
      <c r="E16" s="137" t="s">
        <v>134</v>
      </c>
      <c r="F16" s="149">
        <v>-1</v>
      </c>
    </row>
    <row r="17" spans="2:6" ht="38.25" x14ac:dyDescent="0.25">
      <c r="B17" s="157">
        <v>5095348</v>
      </c>
      <c r="C17" s="142"/>
      <c r="D17" s="143" t="s">
        <v>121</v>
      </c>
      <c r="E17" s="144" t="s">
        <v>134</v>
      </c>
      <c r="F17" s="149">
        <v>-1</v>
      </c>
    </row>
    <row r="18" spans="2:6" ht="38.25" x14ac:dyDescent="0.25">
      <c r="B18" s="157">
        <v>5095349</v>
      </c>
      <c r="C18" s="138"/>
      <c r="D18" s="37" t="s">
        <v>122</v>
      </c>
      <c r="E18" s="137" t="s">
        <v>134</v>
      </c>
      <c r="F18" s="149">
        <v>-1</v>
      </c>
    </row>
    <row r="19" spans="2:6" ht="38.25" x14ac:dyDescent="0.25">
      <c r="B19" s="157">
        <v>5095350</v>
      </c>
      <c r="C19" s="142"/>
      <c r="D19" s="143" t="s">
        <v>123</v>
      </c>
      <c r="E19" s="144" t="s">
        <v>134</v>
      </c>
      <c r="F19" s="149">
        <v>-1</v>
      </c>
    </row>
    <row r="20" spans="2:6" ht="25.5" x14ac:dyDescent="0.25">
      <c r="B20" s="157">
        <v>5095351</v>
      </c>
      <c r="C20" s="138"/>
      <c r="D20" s="37" t="s">
        <v>124</v>
      </c>
      <c r="E20" s="137" t="s">
        <v>134</v>
      </c>
      <c r="F20" s="149">
        <v>-1</v>
      </c>
    </row>
    <row r="21" spans="2:6" ht="25.5" x14ac:dyDescent="0.25">
      <c r="B21" s="157">
        <v>5095352</v>
      </c>
      <c r="C21" s="142"/>
      <c r="D21" s="143" t="s">
        <v>125</v>
      </c>
      <c r="E21" s="144" t="s">
        <v>134</v>
      </c>
      <c r="F21" s="149">
        <v>-1</v>
      </c>
    </row>
    <row r="22" spans="2:6" ht="25.5" x14ac:dyDescent="0.25">
      <c r="B22" s="157">
        <v>5095353</v>
      </c>
      <c r="C22" s="138"/>
      <c r="D22" s="37" t="s">
        <v>126</v>
      </c>
      <c r="E22" s="137" t="s">
        <v>134</v>
      </c>
      <c r="F22" s="149">
        <v>-1</v>
      </c>
    </row>
    <row r="23" spans="2:6" ht="25.5" x14ac:dyDescent="0.25">
      <c r="B23" s="157">
        <v>5095354</v>
      </c>
      <c r="C23" s="142"/>
      <c r="D23" s="143" t="s">
        <v>127</v>
      </c>
      <c r="E23" s="144" t="s">
        <v>134</v>
      </c>
      <c r="F23" s="149">
        <v>-1</v>
      </c>
    </row>
    <row r="24" spans="2:6" ht="25.5" x14ac:dyDescent="0.25">
      <c r="B24" s="157">
        <v>5095355</v>
      </c>
      <c r="C24" s="138"/>
      <c r="D24" s="37" t="s">
        <v>128</v>
      </c>
      <c r="E24" s="137" t="s">
        <v>134</v>
      </c>
      <c r="F24" s="149">
        <v>-1</v>
      </c>
    </row>
    <row r="25" spans="2:6" ht="38.25" x14ac:dyDescent="0.25">
      <c r="B25" s="157">
        <v>5095356</v>
      </c>
      <c r="C25" s="142"/>
      <c r="D25" s="143" t="s">
        <v>129</v>
      </c>
      <c r="E25" s="144" t="s">
        <v>134</v>
      </c>
      <c r="F25" s="149">
        <v>-1</v>
      </c>
    </row>
    <row r="26" spans="2:6" ht="38.25" x14ac:dyDescent="0.25">
      <c r="B26" s="157">
        <v>5095357</v>
      </c>
      <c r="C26" s="138"/>
      <c r="D26" s="37" t="s">
        <v>130</v>
      </c>
      <c r="E26" s="137" t="s">
        <v>134</v>
      </c>
      <c r="F26" s="149">
        <v>-1</v>
      </c>
    </row>
    <row r="27" spans="2:6" ht="38.25" x14ac:dyDescent="0.25">
      <c r="B27" s="157">
        <v>5095358</v>
      </c>
      <c r="C27" s="142"/>
      <c r="D27" s="143" t="s">
        <v>131</v>
      </c>
      <c r="E27" s="144" t="s">
        <v>134</v>
      </c>
      <c r="F27" s="149">
        <v>-1</v>
      </c>
    </row>
    <row r="28" spans="2:6" ht="38.25" x14ac:dyDescent="0.25">
      <c r="B28" s="157">
        <v>5095359</v>
      </c>
      <c r="C28" s="138"/>
      <c r="D28" s="37" t="s">
        <v>132</v>
      </c>
      <c r="E28" s="137" t="s">
        <v>134</v>
      </c>
      <c r="F28" s="149">
        <v>-1</v>
      </c>
    </row>
    <row r="29" spans="2:6" ht="25.5" x14ac:dyDescent="0.25">
      <c r="B29" s="157">
        <v>5095339</v>
      </c>
      <c r="C29" s="142"/>
      <c r="D29" s="143" t="s">
        <v>112</v>
      </c>
      <c r="E29" s="144" t="s">
        <v>134</v>
      </c>
      <c r="F29" s="149">
        <v>1</v>
      </c>
    </row>
    <row r="30" spans="2:6" ht="25.5" x14ac:dyDescent="0.25">
      <c r="B30" s="157">
        <v>5095340</v>
      </c>
      <c r="C30" s="138"/>
      <c r="D30" s="37" t="s">
        <v>113</v>
      </c>
      <c r="E30" s="137" t="s">
        <v>134</v>
      </c>
      <c r="F30" s="149">
        <v>1</v>
      </c>
    </row>
    <row r="31" spans="2:6" ht="38.25" x14ac:dyDescent="0.25">
      <c r="B31" s="157">
        <v>5095341</v>
      </c>
      <c r="C31" s="142"/>
      <c r="D31" s="143" t="s">
        <v>114</v>
      </c>
      <c r="E31" s="144" t="s">
        <v>134</v>
      </c>
      <c r="F31" s="149">
        <v>1</v>
      </c>
    </row>
    <row r="32" spans="2:6" ht="38.25" x14ac:dyDescent="0.25">
      <c r="B32" s="157">
        <v>5095342</v>
      </c>
      <c r="C32" s="138"/>
      <c r="D32" s="37" t="s">
        <v>115</v>
      </c>
      <c r="E32" s="137" t="s">
        <v>134</v>
      </c>
      <c r="F32" s="149">
        <v>1</v>
      </c>
    </row>
    <row r="33" spans="2:6" ht="38.25" x14ac:dyDescent="0.25">
      <c r="B33" s="157">
        <v>5095343</v>
      </c>
      <c r="C33" s="142"/>
      <c r="D33" s="143" t="s">
        <v>116</v>
      </c>
      <c r="E33" s="144" t="s">
        <v>134</v>
      </c>
      <c r="F33" s="149">
        <v>1</v>
      </c>
    </row>
    <row r="34" spans="2:6" ht="38.25" x14ac:dyDescent="0.25">
      <c r="B34" s="157">
        <v>5096118</v>
      </c>
      <c r="C34" s="138"/>
      <c r="D34" s="37" t="s">
        <v>133</v>
      </c>
      <c r="E34" s="137" t="s">
        <v>134</v>
      </c>
      <c r="F34" s="149">
        <v>15000</v>
      </c>
    </row>
    <row r="35" spans="2:6" x14ac:dyDescent="0.25">
      <c r="B35" s="157">
        <v>5096155</v>
      </c>
      <c r="C35" s="142"/>
      <c r="D35" s="143" t="s">
        <v>134</v>
      </c>
      <c r="E35" s="144" t="s">
        <v>134</v>
      </c>
      <c r="F35" s="149">
        <v>1</v>
      </c>
    </row>
  </sheetData>
  <sheetProtection password="CC54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18CBC06F8E9FF4D85E8491E2CF91598" ma:contentTypeVersion="0" ma:contentTypeDescription="צור מסמך חדש." ma:contentTypeScope="" ma:versionID="3da2af232dbff32ca5e100a46d67b2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c69e330b17b26747b49104fe0872e0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D0D37-BEB1-430A-83D7-2514C4EED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9C3AFA-75DE-42D2-A7A3-AE98D22F8CA4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2607F2-E177-4179-8173-CB6EF17CB0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23.063</vt:lpstr>
      <vt:lpstr>גיליון1</vt:lpstr>
      <vt:lpstr>הסכם מחירים</vt:lpstr>
      <vt:lpstr>'23.063'!WPrint_Area_W</vt:lpstr>
    </vt:vector>
  </TitlesOfParts>
  <Company>MOD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u08159</dc:creator>
  <cp:lastModifiedBy>INBAL_NAKASH</cp:lastModifiedBy>
  <cp:lastPrinted>2021-01-07T16:17:30Z</cp:lastPrinted>
  <dcterms:created xsi:type="dcterms:W3CDTF">2008-08-03T11:02:35Z</dcterms:created>
  <dcterms:modified xsi:type="dcterms:W3CDTF">2021-09-01T10:20:10Z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