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365" windowHeight="13755"/>
  </bookViews>
  <sheets>
    <sheet name="23.062" sheetId="1" r:id="rId1"/>
    <sheet name="גיליון1" sheetId="2" r:id="rId2"/>
    <sheet name="הסכם מחירים" sheetId="3" r:id="rId3"/>
  </sheets>
  <definedNames>
    <definedName name="_xlnm.Print_Area" localSheetId="0">'23.062'!$A$1:$AL$107</definedName>
    <definedName name="Z_185EE8D7_C609_4CF4_B853_CF0D00460D6D_.wvu.Cols" localSheetId="0" hidden="1">'23.062'!$AO:$BF</definedName>
    <definedName name="Z_185EE8D7_C609_4CF4_B853_CF0D00460D6D_.wvu.PrintArea" localSheetId="0" hidden="1">'23.062'!#REF!</definedName>
    <definedName name="ספושניק">'23.062'!#REF!</definedName>
  </definedNames>
  <calcPr calcId="145621"/>
  <customWorkbookViews>
    <customWorkbookView name="טופס 1.020" guid="{185EE8D7-C609-4CF4-B853-CF0D00460D6D}" maximized="1" windowWidth="1020" windowHeight="56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3" i="1" l="1"/>
  <c r="AH77" i="1"/>
  <c r="AH78" i="1"/>
  <c r="AH79" i="1"/>
  <c r="AH80" i="1"/>
  <c r="AH81" i="1"/>
  <c r="AH82" i="1"/>
  <c r="AF77" i="1"/>
  <c r="AF78" i="1"/>
  <c r="AF79" i="1"/>
  <c r="AF80" i="1"/>
  <c r="AF81" i="1"/>
  <c r="AF82" i="1"/>
  <c r="AD77" i="1"/>
  <c r="AD78" i="1"/>
  <c r="AD79" i="1"/>
  <c r="AD80" i="1"/>
  <c r="AD81" i="1"/>
  <c r="AD82" i="1"/>
  <c r="X78" i="1"/>
  <c r="X79" i="1"/>
  <c r="X80" i="1"/>
  <c r="X81" i="1"/>
  <c r="X82" i="1"/>
  <c r="V64" i="1"/>
  <c r="AD64" i="1" s="1"/>
  <c r="V65" i="1"/>
  <c r="AD65" i="1" s="1"/>
  <c r="V66" i="1"/>
  <c r="AD66" i="1" s="1"/>
  <c r="V67" i="1"/>
  <c r="AD67" i="1" s="1"/>
  <c r="AH67" i="1" s="1"/>
  <c r="AF67" i="1" s="1"/>
  <c r="V68" i="1"/>
  <c r="AD68" i="1" s="1"/>
  <c r="AH68" i="1" s="1"/>
  <c r="AF68" i="1" s="1"/>
  <c r="V69" i="1"/>
  <c r="AD69" i="1" s="1"/>
  <c r="V70" i="1"/>
  <c r="AD70" i="1" s="1"/>
  <c r="V71" i="1"/>
  <c r="AD71" i="1" s="1"/>
  <c r="V72" i="1"/>
  <c r="AD72" i="1" s="1"/>
  <c r="AH72" i="1" s="1"/>
  <c r="AF72" i="1" s="1"/>
  <c r="V73" i="1"/>
  <c r="AD73" i="1" s="1"/>
  <c r="V74" i="1"/>
  <c r="AD74" i="1" s="1"/>
  <c r="V75" i="1"/>
  <c r="AD75" i="1" s="1"/>
  <c r="V76" i="1"/>
  <c r="AD76" i="1" s="1"/>
  <c r="V77" i="1"/>
  <c r="V78" i="1"/>
  <c r="V79" i="1"/>
  <c r="V80" i="1"/>
  <c r="V81" i="1"/>
  <c r="V82" i="1"/>
  <c r="M64" i="1"/>
  <c r="X64" i="1" s="1"/>
  <c r="M65" i="1"/>
  <c r="M66" i="1"/>
  <c r="X66" i="1" s="1"/>
  <c r="M67" i="1"/>
  <c r="X67" i="1" s="1"/>
  <c r="M68" i="1"/>
  <c r="X68" i="1" s="1"/>
  <c r="M69" i="1"/>
  <c r="X69" i="1" s="1"/>
  <c r="M70" i="1"/>
  <c r="X70" i="1" s="1"/>
  <c r="M71" i="1"/>
  <c r="X71" i="1" s="1"/>
  <c r="M72" i="1"/>
  <c r="X72" i="1" s="1"/>
  <c r="M73" i="1"/>
  <c r="X73" i="1" s="1"/>
  <c r="M74" i="1"/>
  <c r="X74" i="1" s="1"/>
  <c r="M75" i="1"/>
  <c r="M76" i="1"/>
  <c r="X76" i="1" s="1"/>
  <c r="M77" i="1"/>
  <c r="X77" i="1" s="1"/>
  <c r="M78" i="1"/>
  <c r="M79" i="1"/>
  <c r="M80" i="1"/>
  <c r="M81" i="1"/>
  <c r="M82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V63" i="1"/>
  <c r="F63" i="1"/>
  <c r="M63" i="1"/>
  <c r="D63" i="1"/>
  <c r="AH76" i="1" l="1"/>
  <c r="AF76" i="1" s="1"/>
  <c r="AH74" i="1"/>
  <c r="AF74" i="1" s="1"/>
  <c r="AH70" i="1"/>
  <c r="AF70" i="1" s="1"/>
  <c r="AH73" i="1"/>
  <c r="AF73" i="1" s="1"/>
  <c r="AH71" i="1"/>
  <c r="AF71" i="1" s="1"/>
  <c r="AH69" i="1"/>
  <c r="AF69" i="1" s="1"/>
  <c r="AH66" i="1"/>
  <c r="AF66" i="1" s="1"/>
  <c r="AH64" i="1"/>
  <c r="AF64" i="1" s="1"/>
  <c r="X75" i="1"/>
  <c r="AH75" i="1" s="1"/>
  <c r="AF75" i="1" s="1"/>
  <c r="X65" i="1"/>
  <c r="AH65" i="1" s="1"/>
  <c r="AF65" i="1" s="1"/>
  <c r="E63" i="1"/>
  <c r="X63" i="1" l="1"/>
  <c r="X83" i="1" s="1"/>
  <c r="AD63" i="1"/>
  <c r="AD83" i="1" s="1"/>
  <c r="Y93" i="1" s="1"/>
  <c r="AH63" i="1" l="1"/>
  <c r="AF63" i="1" s="1"/>
  <c r="AF83" i="1" s="1"/>
  <c r="AH83" i="1" l="1"/>
  <c r="AF93" i="1" l="1"/>
  <c r="C17" i="2" l="1"/>
  <c r="C18" i="2"/>
  <c r="C19" i="2"/>
  <c r="C20" i="2"/>
  <c r="C21" i="2"/>
  <c r="C22" i="2"/>
  <c r="C23" i="2"/>
  <c r="C24" i="2"/>
  <c r="C25" i="2"/>
  <c r="C26" i="2"/>
  <c r="C27" i="2"/>
  <c r="C16" i="2"/>
  <c r="S93" i="1" l="1"/>
  <c r="M93" i="1" l="1"/>
  <c r="F93" i="1" s="1"/>
</calcChain>
</file>

<file path=xl/comments1.xml><?xml version="1.0" encoding="utf-8"?>
<comments xmlns="http://schemas.openxmlformats.org/spreadsheetml/2006/main">
  <authors>
    <author>Administrator</author>
  </authors>
  <commentList>
    <comment ref="D33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חתימת המשרד המעניק שרותים על טופס ההזמנה. </t>
        </r>
      </text>
    </comment>
  </commentList>
</comments>
</file>

<file path=xl/sharedStrings.xml><?xml version="1.0" encoding="utf-8"?>
<sst xmlns="http://schemas.openxmlformats.org/spreadsheetml/2006/main" count="414" uniqueCount="270">
  <si>
    <t>תאריך</t>
  </si>
  <si>
    <t>שכר מתכנן</t>
  </si>
  <si>
    <t>לפי מע"מ של:</t>
  </si>
  <si>
    <t>ללא מע"מ</t>
  </si>
  <si>
    <t>כולל מע"מ</t>
  </si>
  <si>
    <t>לשימוש המתכנן</t>
  </si>
  <si>
    <t>לשימוש מעהב"ט</t>
  </si>
  <si>
    <t>תפקיד</t>
  </si>
  <si>
    <t>החשבון ערוך</t>
  </si>
  <si>
    <t>חתימה וחותמת המתכנן</t>
  </si>
  <si>
    <t xml:space="preserve">הערה: </t>
  </si>
  <si>
    <t>א. פרטי המשרד</t>
  </si>
  <si>
    <t>ב. פרטי ההזמנה</t>
  </si>
  <si>
    <t xml:space="preserve">מספר הזמנה: </t>
  </si>
  <si>
    <t xml:space="preserve">ג. פרטי החשבון </t>
  </si>
  <si>
    <t xml:space="preserve">נתוני החוזה מעודכנים ע"פ הסכם שינויים מס' </t>
  </si>
  <si>
    <t>שם המשרד:</t>
  </si>
  <si>
    <t xml:space="preserve">למילוי ע"י הספק </t>
  </si>
  <si>
    <t>מספר ספק:</t>
  </si>
  <si>
    <t>סלולרי של איש הקשר:</t>
  </si>
  <si>
    <t>דוא"ל:</t>
  </si>
  <si>
    <t>עד תאריך:</t>
  </si>
  <si>
    <t>.1</t>
  </si>
  <si>
    <t>מספר פקסימיליה:</t>
  </si>
  <si>
    <t xml:space="preserve">הערות למילוי - פרטי ההזמנה: </t>
  </si>
  <si>
    <t xml:space="preserve">לצורך הגשת חשבון - יש למלא הפרטים הבאים: </t>
  </si>
  <si>
    <t>חשבון חלקי/סופי מס': [סידורי]</t>
  </si>
  <si>
    <t>1.</t>
  </si>
  <si>
    <t>2.</t>
  </si>
  <si>
    <t>3.</t>
  </si>
  <si>
    <t>4.</t>
  </si>
  <si>
    <t>5.</t>
  </si>
  <si>
    <t>6.</t>
  </si>
  <si>
    <t xml:space="preserve">מספר עוסק מורשה: </t>
  </si>
  <si>
    <t xml:space="preserve"> מספר חשבונית עסקה מצורפת לחשבון: </t>
  </si>
  <si>
    <t>איש קשר מטעם המשרד:</t>
  </si>
  <si>
    <t>מועד תחילת החוזה:</t>
  </si>
  <si>
    <t>מועד סיום החוזה:</t>
  </si>
  <si>
    <t>בעת מילוי הטופס יש לרשום מידע בלתי מסווג בלבד</t>
  </si>
  <si>
    <t>יחידה</t>
  </si>
  <si>
    <t xml:space="preserve">1 - צפון </t>
  </si>
  <si>
    <t>4 - דרום</t>
  </si>
  <si>
    <t>מקדם</t>
  </si>
  <si>
    <t>סה"כ</t>
  </si>
  <si>
    <t xml:space="preserve">מועד למתן השירותים שבוצעו לחשבון הנוכחי: </t>
  </si>
  <si>
    <t xml:space="preserve"> שכר מודד</t>
  </si>
  <si>
    <t>שירותים שסופקו</t>
  </si>
  <si>
    <t>סך השירותים שהוזמנו במסגרת ההזמנה</t>
  </si>
  <si>
    <t>לשימוש המודד</t>
  </si>
  <si>
    <t xml:space="preserve">אישור ר' ענף/מנהל מחוז </t>
  </si>
  <si>
    <t>סוג משרד</t>
  </si>
  <si>
    <t>גדול</t>
  </si>
  <si>
    <t>בינוני</t>
  </si>
  <si>
    <t>קטן</t>
  </si>
  <si>
    <t xml:space="preserve">איזור </t>
  </si>
  <si>
    <t>צפון</t>
  </si>
  <si>
    <t xml:space="preserve">מרכז </t>
  </si>
  <si>
    <t>איו"ש</t>
  </si>
  <si>
    <t>דרום</t>
  </si>
  <si>
    <t>ע. דחופה  -ביצוע תוך 24 שעות לכל המאוחר ממועד הוצאת הזמנה מאושרת</t>
  </si>
  <si>
    <t>תוספת לאיזור</t>
  </si>
  <si>
    <t>לא</t>
  </si>
  <si>
    <t>ללא</t>
  </si>
  <si>
    <t>רמת הגולן, מוצבי קו כחול</t>
  </si>
  <si>
    <t>בקעת הירדן</t>
  </si>
  <si>
    <t>עד רדיוס 100 ק"מ מהעיר אילת</t>
  </si>
  <si>
    <t>יהודה ושומרון</t>
  </si>
  <si>
    <t>איזור</t>
  </si>
  <si>
    <t>מק"ט</t>
  </si>
  <si>
    <t>טקסט קצר</t>
  </si>
  <si>
    <t>תיאור ארוך</t>
  </si>
  <si>
    <t>טקסט ארוך</t>
  </si>
  <si>
    <t>יחידת מידה</t>
  </si>
  <si>
    <t>מחיר לאחר מקדמים (₪)</t>
  </si>
  <si>
    <t>סה"כ סכום שאושר בהזמנה (₪)</t>
  </si>
  <si>
    <t>כמות שסופקה (ביחידות)</t>
  </si>
  <si>
    <t>לתשלום בחשבון נוכחי</t>
  </si>
  <si>
    <t>הוגש בחשבונות קודמים (₪)</t>
  </si>
  <si>
    <t>כמות שטרם סופקה</t>
  </si>
  <si>
    <t>אישור רמ"ד/קפ"ט</t>
  </si>
  <si>
    <t>אישור תו"פ</t>
  </si>
  <si>
    <t xml:space="preserve">ג. נתוני החוזה: </t>
  </si>
  <si>
    <t>מס"ד</t>
  </si>
  <si>
    <t>חותמת וחתימת מאשר</t>
  </si>
  <si>
    <t>פרטי מורשה החתימה</t>
  </si>
  <si>
    <t>שם ושם משפחה</t>
  </si>
  <si>
    <t>ת.ז./ מספר אישי</t>
  </si>
  <si>
    <t xml:space="preserve">חתימה וחותמת </t>
  </si>
  <si>
    <t>חותמת דואר נכנס - גוף דורש</t>
  </si>
  <si>
    <t>חותמת תאריך קליטה ביחידה להתקשרויות עם מתכננים</t>
  </si>
  <si>
    <r>
      <t xml:space="preserve">סה"כ שכר בחוזה </t>
    </r>
    <r>
      <rPr>
        <b/>
        <sz val="12"/>
        <rFont val="David"/>
        <family val="2"/>
        <charset val="177"/>
      </rPr>
      <t>( לפי תחשיב ו/או הסכם שינויים בתוקף)</t>
    </r>
  </si>
  <si>
    <t>יתרה כספית (₪)</t>
  </si>
  <si>
    <t xml:space="preserve">יתרה בהזמנה </t>
  </si>
  <si>
    <t>מועד אישור ההזמנה ע"י הספק:</t>
  </si>
  <si>
    <t xml:space="preserve">שם האתר: </t>
  </si>
  <si>
    <t>מתאריך:</t>
  </si>
  <si>
    <t>חשבון מצטבר (₪)</t>
  </si>
  <si>
    <t>חשבונות קודמים (₪)</t>
  </si>
  <si>
    <t>לתשלום (₪)</t>
  </si>
  <si>
    <t>קומפ'</t>
  </si>
  <si>
    <t>2</t>
  </si>
  <si>
    <t>3</t>
  </si>
  <si>
    <t>4</t>
  </si>
  <si>
    <t>5</t>
  </si>
  <si>
    <t>6</t>
  </si>
  <si>
    <t>7</t>
  </si>
  <si>
    <t xml:space="preserve">עבודה דחופה: </t>
  </si>
  <si>
    <t>עבודה דחופה?</t>
  </si>
  <si>
    <t>ק"מ רץ</t>
  </si>
  <si>
    <t>קמ"ר</t>
  </si>
  <si>
    <t>ביטול עבודה-פחות משני י"ע לפני ביצוע</t>
  </si>
  <si>
    <t>ביטול עבודה לאחר תחילת ביצוע בפועל</t>
  </si>
  <si>
    <t>ביטול מדידה מבצעית דחופה למבנים</t>
  </si>
  <si>
    <t>אי הסדרת א.כניסה לסקר נכסים-ע"י המזמין</t>
  </si>
  <si>
    <t>אי הסדרת א.כניסה לביצוע מדידה-ע"י המזמין</t>
  </si>
  <si>
    <t>הפרה יסודית של החוזה</t>
  </si>
  <si>
    <t>אי עמידה בלו"ז המוגדר</t>
  </si>
  <si>
    <t>מסירת תוצרים על בסיס נתונים לא עדכניים</t>
  </si>
  <si>
    <t>מסירת תוצרים למנה"פ במקום לענף תו"פ</t>
  </si>
  <si>
    <t>אי ביצוע העבודות בהתאם לתקנות המודדים</t>
  </si>
  <si>
    <t>אי ביצוע העבודות בהתאם למפרט הנדרש</t>
  </si>
  <si>
    <t>התייצבות לעבודה - ללא תאום מלא ומאושר</t>
  </si>
  <si>
    <t>אי התייצבות לעבודה במועד שנקבע</t>
  </si>
  <si>
    <t>מסירת תוצרים חסרים/לקויים</t>
  </si>
  <si>
    <t xml:space="preserve">אי עמידה בלו"ז לתיקון הליקויים </t>
  </si>
  <si>
    <t xml:space="preserve">ליקוי חוזר בדו"ח הליקויים </t>
  </si>
  <si>
    <t>ליקוי החוזר בשנית בדו"ח הליקויים</t>
  </si>
  <si>
    <t>חריגה מסעיפי המחירון שבמסגרת ההזמנה</t>
  </si>
  <si>
    <t>אי התייצבות ספק אצל המזמין-תיקון ליקויים</t>
  </si>
  <si>
    <t>אי מסירת דו"ח מבנים נטושים/לא מאוכלסים</t>
  </si>
  <si>
    <t>אי התייצבות אנשי מחשוב/בע"ת-הטמעת נתונים</t>
  </si>
  <si>
    <t>10.2 - תוספת מקסימלית מקדם-ע.דחופה</t>
  </si>
  <si>
    <t>הקצב</t>
  </si>
  <si>
    <t>מחיר לאחר מקדמים</t>
  </si>
  <si>
    <t>כמות שאושרה בהזמנה</t>
  </si>
  <si>
    <t>מספר הסכם</t>
  </si>
  <si>
    <t>1</t>
  </si>
  <si>
    <t>הסכם מחירים  - פוטוגרמטרי - 23.062</t>
  </si>
  <si>
    <t>12.310</t>
  </si>
  <si>
    <t>12.10</t>
  </si>
  <si>
    <t>12.3-ע.דחופה</t>
  </si>
  <si>
    <t>12.310-ע.דחופה</t>
  </si>
  <si>
    <t>12.311-ע.דחופה</t>
  </si>
  <si>
    <t>12.312-ע.דחופה</t>
  </si>
  <si>
    <t>12.313-ע.דחופה</t>
  </si>
  <si>
    <t>12.314-ע.דחופה</t>
  </si>
  <si>
    <t>12.32-ע.דחופה</t>
  </si>
  <si>
    <t>12.33-ע.דחופה</t>
  </si>
  <si>
    <t>12.34-ע.דחופה</t>
  </si>
  <si>
    <t>12.35-ע.דחופה</t>
  </si>
  <si>
    <t>12.36-ע.דחופה</t>
  </si>
  <si>
    <t>12.37-ע.דחופה</t>
  </si>
  <si>
    <t>12.38-ע.דחופה</t>
  </si>
  <si>
    <t>12.39-ע.דחופה</t>
  </si>
  <si>
    <t>12.4-ע.דחופה</t>
  </si>
  <si>
    <t>12.41-ע.דחופה</t>
  </si>
  <si>
    <t>12.411-ע.דחופה</t>
  </si>
  <si>
    <t>12.412-ע.דחופה</t>
  </si>
  <si>
    <t>12.413-ע.דחופה</t>
  </si>
  <si>
    <t>12.414-ע.דחופה</t>
  </si>
  <si>
    <t>12.42-ע.דחופה</t>
  </si>
  <si>
    <t>12.43-ע.דחופה</t>
  </si>
  <si>
    <t>12.44-ע.דחופה</t>
  </si>
  <si>
    <t>12.45-ע.דחופה</t>
  </si>
  <si>
    <t>12.47-ע.דחופה</t>
  </si>
  <si>
    <t>12.48-ע.דחופה</t>
  </si>
  <si>
    <t>12.5-ע.דחופה</t>
  </si>
  <si>
    <t>12.51-ע.דחופה</t>
  </si>
  <si>
    <t>12.52-ע.דחופה</t>
  </si>
  <si>
    <t>12.53-ע.דחופה</t>
  </si>
  <si>
    <t>12.54-ע.דחופה</t>
  </si>
  <si>
    <t>12.6-ע.דחופה</t>
  </si>
  <si>
    <t>14.1-ע.דחופה</t>
  </si>
  <si>
    <t>14.2-ע.דחופה</t>
  </si>
  <si>
    <t>14.3-ע.דחופה</t>
  </si>
  <si>
    <t>14.4-ע.דחופה</t>
  </si>
  <si>
    <t>14.5-ע.דחופה</t>
  </si>
  <si>
    <t>14.6-ע.דחופה</t>
  </si>
  <si>
    <t>14.7-ע.דחופה</t>
  </si>
  <si>
    <t>עלות חד פעמית כוללת אזור ב' ו- ג'</t>
  </si>
  <si>
    <t>עלות חד פעמית כוללת אזור א' ו- ד'</t>
  </si>
  <si>
    <t>מיפוי פוטוגרמטרי בקנ"מ 1:500  בשטח פתוח (שטח מסוג א')</t>
  </si>
  <si>
    <t>דונם</t>
  </si>
  <si>
    <t xml:space="preserve">מיפוי פוטוגרמטרי בקנ"מ 1:500 בשטח בנוי עד 600 דונם (שטח מסוג ב' ו- ג') </t>
  </si>
  <si>
    <t>מיפוי פוטוגרמטרי בקנ"מ 1:500 בשטח בנוי של בין 601 עד 1,000 דונם (שטח מסוג ב' ו- ג')</t>
  </si>
  <si>
    <t>מיפוי פוטוגרמטרי בקנ"מ 1:500 בשטח בנוי של בין 1,001 עד 2,000 דונם (שטח מסוג ב' ו- ג')</t>
  </si>
  <si>
    <t>מיפוי פוטוגרמטרי בקנ"מ 1:500 בשטח בנוי של בין 2,001 עד 5,000 דונם (שטח מסוג ב' ו- ג')</t>
  </si>
  <si>
    <t>מיפוי פוטוגרמטרי בקנ"מ 1:500 בשטח בנוי של מעל 5,000 דונם (שטח מסוג ב' ו- ג')</t>
  </si>
  <si>
    <t>מיפוי פוטוגרמטרי בקנ"מ 1:1250 בשטח פתוח (שטח מסוג א')</t>
  </si>
  <si>
    <t>מיפוי פוטוגרמטרי בקנ"מ 1:1250 בשטח בנוי     (שטח מסוג ב' ו- ג')</t>
  </si>
  <si>
    <t>מיפוי פוטוגרמטרי בקנ"מ 1:2500 בשטח פתוח (שטח מסוג א')</t>
  </si>
  <si>
    <t>מיפוי פוטוגרמטרי בקנ"מ 1:2500 בשטח בנוי     (שטח מסוג ב' ו- ג')</t>
  </si>
  <si>
    <t>מיפוי פוטוגרמטרי בקנ"מ 1:5000 בשטח פתוח (שטח מסוג א')</t>
  </si>
  <si>
    <t>מיפוי פוטוגרמטרי בקנ"מ 1:5000 בשטח בנוי     (שטח מסוג ב' ו- ג')</t>
  </si>
  <si>
    <t>מיפוי פוטוגרמטרי בקנ"מ 1:500  לרצועה ברוחב 550 מ'  בשטח פתוח ובנוי (שטח מסוג א',ב' ו-ג')</t>
  </si>
  <si>
    <t>מיפוי פוטוגרמטרי בקנ"מ 1:1250  לרצועה ברוחב 920 מ'  בשטח פתוח ובנוי (שטח מסוג א',ב' ו-ג')</t>
  </si>
  <si>
    <t>עדכון מיפוי פוטוגרמטרי בקנ"מ 1:500 בשטח פתוח (שטח מסוג א')</t>
  </si>
  <si>
    <t xml:space="preserve">עדכון מיפוי פוטוגרמטרי בקנ"מ 1:500 בשטח בנוי עד 600 דונם (שטח מסוג ב' ו- ג') </t>
  </si>
  <si>
    <t>עדכון מיפוי פוטוגרמטרי בקנ"מ 1:500 בשטח בנוי של בין 601 עד 1,000 דונם (שטח מסוג ב' ו- ג')</t>
  </si>
  <si>
    <t>עדכון מיפוי פוטוגרמטרי בקנ"מ 1:500 בשטח בנוי של בין 1,001 עד 2,000 דונם (שטח מסוג ב' ו- ג')</t>
  </si>
  <si>
    <t>עדכון מיפוי פוטוגרמטרי בקנ"מ 1:500 בשטח בנוי של בין 2,001 עד 5,000 דונם (שטח מסוג ב' ו- ג')</t>
  </si>
  <si>
    <t>עדכון מיפוי פוטוגרמטרי בקנ"מ 1:500 בשטח בנוי של מעל 5,000 דונם (שטח מסוג ב' ו- ג')</t>
  </si>
  <si>
    <t>עדכון מיפוי פוטוגרמטרי בקנ"מ 1:1250 בשטח פתוח (שטח מסוג א')</t>
  </si>
  <si>
    <t>עדכון מיפוי פוטוגרמטרי בקנ"מ 1:1250 בשטח בנוי (שטח מסוג ב' ו- ג')</t>
  </si>
  <si>
    <t>ביצוע סקר שינויים בין מיפוי הקיים לאורטופוטו מתקופה אחרת</t>
  </si>
  <si>
    <t>יח'</t>
  </si>
  <si>
    <t>דגימה 2D ע"ב אורטופוטו קיימת בידי הספק או נרכשת ממפ"י</t>
  </si>
  <si>
    <t>רכש שירותים ומידע ממפ"י</t>
  </si>
  <si>
    <t>סקר היסטורי</t>
  </si>
  <si>
    <t>יום עבודה</t>
  </si>
  <si>
    <t>הטמעת מידע במאגרי מידע המזמין</t>
  </si>
  <si>
    <t>אורתופוטו צבעוני בקנ"מ 1:500 ברזולוציה מינימאלית  8 ס"מ.</t>
  </si>
  <si>
    <t>אורתופוטו צבעוני בקנ"מ 1:500 לרצועה ברוחב  של 550 מ'  ברזולוציה מינימאלית  8 ס"מ.</t>
  </si>
  <si>
    <t>אורתופוטו צבעוני בקנ"מ 1:1250</t>
  </si>
  <si>
    <t>אורתופוטו צבעוני בקנ"מ 1:2500</t>
  </si>
  <si>
    <t>אורתופוטו צבעוני בקנ"מ 1:5000</t>
  </si>
  <si>
    <t>השלמת שדה</t>
  </si>
  <si>
    <t>מחיר מינימום להזמנה למיפוי פוטוגרמטרי באזורים ב' ו- ג'</t>
  </si>
  <si>
    <t>מחיר מינימום להזמנה למיפוי פוטוגרמטרי באזורים א' , ד'</t>
  </si>
  <si>
    <t>מחיר מינימום להזמנה לאורתופוטו באזורים ב' ו- ג'</t>
  </si>
  <si>
    <t xml:space="preserve">מחיר מינימום להזמנה לאורתופוטו  באזורים א' , ד' </t>
  </si>
  <si>
    <t xml:space="preserve">סקר מבנים ותשתיות עליות עד  50 מבנים </t>
  </si>
  <si>
    <t xml:space="preserve">מבנה </t>
  </si>
  <si>
    <t xml:space="preserve">סקר מבנים ותשתיות עליות על כל מבנה נוסף מעל ל-50 מבנים ועד ל- 100 מבנים </t>
  </si>
  <si>
    <t xml:space="preserve">סקר מבנים ותשתיות עליות  כל מבנה נוסף מעל ל-100 מבנים ועד ל- 150 מבנים </t>
  </si>
  <si>
    <t xml:space="preserve">סקר מבנים ותשתיות עליות כל מבנה נוסף מעל ל-150 מבנים ועד ל- 300 מבנים </t>
  </si>
  <si>
    <t xml:space="preserve">סקר מבנים ותשתיות עליות כל מבנה נוסף מעל ל- 300 מבנים </t>
  </si>
  <si>
    <t>דוח קונסטרוקטור לפסילת מבנים לצרכי ארנונה. עבור בדיקה של 1-14 מבנים באותו מחנה</t>
  </si>
  <si>
    <t xml:space="preserve">קומפ' </t>
  </si>
  <si>
    <t>דוח קונסטרוקטור לפסילת מבנה לצרכי ארנונה. עבור בדיקה של 15 מבנים או יותר באותו מחנה</t>
  </si>
  <si>
    <t>עבודה דחופה-מיפוי פוטוגרמטרי בקנ"מ 1:500  בשטח פתוח (שטח מסוג א')</t>
  </si>
  <si>
    <t xml:space="preserve">עבודה דחופה-מיפוי פוטוגרמטרי בקנ"מ 1:500 בשטח בנוי עד 600 דונם (שטח מסוג ב' ו- ג') </t>
  </si>
  <si>
    <t>עבודה דחופה-מיפוי פוטוגרמטרי בקנ"מ 1:500 בשטח בנוי של בין 601 עד 1,000 דונם (שטח מסוג ב' ו- ג')</t>
  </si>
  <si>
    <t>עבודה דחופה-מיפוי פוטוגרמטרי בקנ"מ 1:500 בשטח בנוי של בין 1,001 עד 2,000 דונם (שטח מסוג ב' ו- ג')</t>
  </si>
  <si>
    <t>עבודה דחופה-מיפוי פוטוגרמטרי בקנ"מ 1:500 בשטח בנוי של בין 2,001 עד 5,000 דונם (שטח מסוג ב' ו- ג')</t>
  </si>
  <si>
    <t>עבודה דחופה-מיפוי פוטוגרמטרי בקנ"מ 1:500 בשטח בנוי של מעל 5,000 דונם (שטח מסוג ב' ו- ג')</t>
  </si>
  <si>
    <t>עבודה דחופה-מיפוי פוטוגרמטרי בקנ"מ 1:1250 בשטח פתוח (שטח מסוג א')</t>
  </si>
  <si>
    <t>עבודה דחופה-מיפוי פוטוגרמטרי בקנ"מ 1:1250 בשטח בנוי     (שטח מסוג ב' ו- ג')</t>
  </si>
  <si>
    <t>עבודה דחופה-מיפוי פוטוגרמטרי בקנ"מ 1:2500 בשטח פתוח (שטח מסוג א')</t>
  </si>
  <si>
    <t>עבודה דחופה-מיפוי פוטוגרמטרי בקנ"מ 1:2500 בשטח בנוי     (שטח מסוג ב' ו- ג')</t>
  </si>
  <si>
    <t>עבודה דחופה-מיפוי פוטוגרמטרי בקנ"מ 1:5000 בשטח פתוח (שטח מסוג א')</t>
  </si>
  <si>
    <t>עבודה דחופה-מיפוי פוטוגרמטרי בקנ"מ 1:5000 בשטח בנוי     (שטח מסוג ב' ו- ג')</t>
  </si>
  <si>
    <t>עבודה דחופה-מיפוי פוטוגרמטרי בקנ"מ 1:500  לרצועה ברוחב 550 מ'  בשטח פתוח ובנוי (שטח מסוג א',ב' ו-ג')</t>
  </si>
  <si>
    <t>עבודה דחופה-מיפוי פוטוגרמטרי בקנ"מ 1:1250  לרצועה ברוחב 920 מ'  בשטח פתוח ובנוי (שטח מסוג א',ב' ו-ג')</t>
  </si>
  <si>
    <t>עבודה דחופה-עדכון מיפוי פוטוגרמטרי בקנ"מ 1:500 בשטח פתוח (שטח מסוג א')</t>
  </si>
  <si>
    <t xml:space="preserve">עבודה דחופה-עדכון מיפוי פוטוגרמטרי בקנ"מ 1:500 בשטח בנוי עד 600 דונם (שטח מסוג ב' ו- ג') </t>
  </si>
  <si>
    <t>עבודה דחופה-עדכון מיפוי פוטוגרמטרי בקנ"מ 1:500 בשטח בנוי של בין 601 עד 1,000 דונם (שטח מסוג ב' ו- ג')</t>
  </si>
  <si>
    <t>עבודה דחופה-עדכון מיפוי פוטוגרמטרי בקנ"מ 1:500 בשטח בנוי של בין 1,001 עד 2,000 דונם (שטח מסוג ב' ו- ג')</t>
  </si>
  <si>
    <t>עבודה דחופה-עדכון מיפוי פוטוגרמטרי בקנ"מ 1:500 בשטח בנוי של בין 2,001 עד 5,000 דונם (שטח מסוג ב' ו- ג')</t>
  </si>
  <si>
    <t>עבודה דחופה-עדכון מיפוי פוטוגרמטרי בקנ"מ 1:500 בשטח בנוי של מעל 5,000 דונם (שטח מסוג ב' ו- ג')</t>
  </si>
  <si>
    <t>עבודה דחופה-עדכון מיפוי פוטוגרמטרי בקנ"מ 1:1250 בשטח פתוח (שטח מסוג א')</t>
  </si>
  <si>
    <t>עבודה דחופה-עדכון מיפוי פוטוגרמטרי בקנ"מ 1:1250 בשטח בנוי (שטח מסוג ב' ו- ג')</t>
  </si>
  <si>
    <t>עבודה דחופה-ביצוע סקר שינויים בין מיפוי הקיים לאורטופוטו מתקופה אחרת</t>
  </si>
  <si>
    <t>עבודה דחופה-דגימה 2D ע"ב אורטופוטו קיימת בידי הספק או נרכשת ממפ"י</t>
  </si>
  <si>
    <t>עבודה דחופה-סקר היסטורי</t>
  </si>
  <si>
    <t>עבודה דחופה-הטמעת מידע במאגרי מידע המזמין</t>
  </si>
  <si>
    <t>עבודה דחופה-אורתופוטו צבעוני בקנ"מ 1:500 ברזולוציה מינימאלית  8 ס"מ.</t>
  </si>
  <si>
    <t>עבודה דחופה-אורתופוטו צבעוני בקנ"מ 1:500 לרצועה ברוחב  של 550 מ'  ברזולוציה מינימאלית  8 ס"מ.</t>
  </si>
  <si>
    <t>עבודה דחופה-אורתופוטו צבעוני בקנ"מ 1:1250</t>
  </si>
  <si>
    <t>עבודה דחופה-אורתופוטו צבעוני בקנ"מ 1:2500</t>
  </si>
  <si>
    <t>עבודה דחופה-אורתופוטו צבעוני בקנ"מ 1:5000</t>
  </si>
  <si>
    <t>עבודה דחופה-השלמת שדה</t>
  </si>
  <si>
    <t xml:space="preserve">עבודה דחופה-סקר מבנים ותשתיות עליות עד  50 מבנים </t>
  </si>
  <si>
    <t xml:space="preserve">עבודה דחופה-סקר מבנים ותשתיות עליות על כל מבנה נוסף מעל ל-50 מבנים ועד ל- 100 מבנים </t>
  </si>
  <si>
    <t xml:space="preserve">עבודה דחופה-סקר מבנים ותשתיות עליות  כל מבנה נוסף מעל ל-100 מבנים ועד ל- 150 מבנים </t>
  </si>
  <si>
    <t xml:space="preserve">עבודה דחופה-סקר מבנים ותשתיות עליות כל מבנה נוסף מעל ל-150 מבנים ועד ל- 300 מבנים </t>
  </si>
  <si>
    <t xml:space="preserve">עבודה דחופה-סקר מבנים ותשתיות עליות כל מבנה נוסף מעל ל- 300 מבנים </t>
  </si>
  <si>
    <t>עבודה דחופה-דוח קונסטרוקטור לפסילת מבנים לצרכי ארנונה. עבור בדיקה של 1-14 מבנים באותו מחנה</t>
  </si>
  <si>
    <t>עבודה דחופה-דוח קונסטרוקטור לפסילת מבנה לצרכי ארנונה. עבור בדיקה של 15 מבנים או יותר באותו מחנה</t>
  </si>
  <si>
    <t>טופס מעודכן ל- 03.2022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</si>
</sst>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&quot;₪&quot;\ #,##0.00"/>
    <numFmt numFmtId="165" formatCode="0.000"/>
    <numFmt numFmtId="166" formatCode="0.0"/>
    <numFmt numFmtId="167" formatCode="[$-1010000]d/m/yyyy;@"/>
    <numFmt numFmtId="168" formatCode="#,##0.0"/>
    <numFmt numFmtId="169" formatCode="_ * #,##0_ ;_ * \-#,##0_ ;_ * &quot;-&quot;??_ ;_ @_ "/>
  </numFmts>
  <fonts count="45" x14ac:knownFonts="1">
    <font>
      <sz val="10"/>
      <name val="Arial"/>
      <charset val="177"/>
    </font>
    <font>
      <sz val="10"/>
      <name val="Arial"/>
      <family val="2"/>
    </font>
    <font>
      <sz val="12"/>
      <name val="Arial"/>
      <family val="2"/>
      <charset val="177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name val="David"/>
      <family val="2"/>
      <charset val="177"/>
    </font>
    <font>
      <sz val="10"/>
      <name val="Arial"/>
      <family val="2"/>
    </font>
    <font>
      <sz val="12"/>
      <name val="David"/>
      <family val="2"/>
      <charset val="177"/>
    </font>
    <font>
      <sz val="8"/>
      <name val="Arial"/>
      <family val="2"/>
    </font>
    <font>
      <sz val="16"/>
      <name val="Aharoni"/>
      <charset val="177"/>
    </font>
    <font>
      <sz val="11"/>
      <name val="Aharoni"/>
      <charset val="177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b/>
      <sz val="13"/>
      <name val="David"/>
      <family val="2"/>
      <charset val="177"/>
    </font>
    <font>
      <b/>
      <sz val="11"/>
      <name val="David"/>
      <family val="2"/>
      <charset val="177"/>
    </font>
    <font>
      <b/>
      <sz val="21"/>
      <color indexed="10"/>
      <name val="David"/>
      <family val="2"/>
      <charset val="177"/>
    </font>
    <font>
      <sz val="13"/>
      <name val="David"/>
      <family val="2"/>
      <charset val="177"/>
    </font>
    <font>
      <b/>
      <sz val="22"/>
      <name val="David"/>
      <family val="2"/>
      <charset val="177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13"/>
      <name val="David"/>
      <family val="2"/>
      <charset val="177"/>
    </font>
    <font>
      <b/>
      <sz val="11"/>
      <name val="David"/>
      <family val="2"/>
      <charset val="177"/>
    </font>
    <font>
      <b/>
      <sz val="16"/>
      <name val="David"/>
      <family val="2"/>
      <charset val="177"/>
    </font>
    <font>
      <sz val="10"/>
      <color theme="0"/>
      <name val="Arial"/>
      <family val="2"/>
    </font>
    <font>
      <sz val="13"/>
      <color theme="0"/>
      <name val="David"/>
      <family val="2"/>
      <charset val="177"/>
    </font>
    <font>
      <b/>
      <sz val="13"/>
      <color theme="0"/>
      <name val="David"/>
      <family val="2"/>
      <charset val="177"/>
    </font>
    <font>
      <b/>
      <sz val="12"/>
      <color theme="0"/>
      <name val="Arial"/>
      <family val="2"/>
    </font>
    <font>
      <b/>
      <sz val="11"/>
      <color theme="0"/>
      <name val="Arial"/>
      <family val="2"/>
      <charset val="177"/>
      <scheme val="minor"/>
    </font>
    <font>
      <b/>
      <sz val="12"/>
      <color indexed="10"/>
      <name val="David"/>
      <family val="2"/>
      <charset val="177"/>
    </font>
    <font>
      <b/>
      <sz val="14"/>
      <name val="Arial"/>
      <family val="2"/>
      <scheme val="minor"/>
    </font>
    <font>
      <b/>
      <sz val="16"/>
      <name val="Arial"/>
      <family val="2"/>
      <scheme val="minor"/>
    </font>
    <font>
      <b/>
      <sz val="14"/>
      <color indexed="14"/>
      <name val="Arial"/>
      <family val="2"/>
      <scheme val="minor"/>
    </font>
    <font>
      <b/>
      <sz val="14"/>
      <color indexed="13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indexed="12"/>
      <name val="Arial"/>
      <family val="2"/>
      <scheme val="minor"/>
    </font>
    <font>
      <b/>
      <u/>
      <sz val="14"/>
      <color indexed="12"/>
      <name val="Arial"/>
      <family val="2"/>
      <scheme val="minor"/>
    </font>
    <font>
      <b/>
      <u/>
      <sz val="14"/>
      <color rgb="FFFF0000"/>
      <name val="Arial"/>
      <family val="2"/>
      <scheme val="minor"/>
    </font>
    <font>
      <b/>
      <sz val="14"/>
      <color indexed="1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hair">
        <color indexed="5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57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tted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/>
      <right/>
      <top style="dashed">
        <color rgb="FF33CC33"/>
      </top>
      <bottom style="dashed">
        <color rgb="FF33CC33"/>
      </bottom>
      <diagonal/>
    </border>
    <border>
      <left/>
      <right style="dashed">
        <color rgb="FF33CC33"/>
      </right>
      <top style="dashed">
        <color rgb="FF33CC33"/>
      </top>
      <bottom style="dashed">
        <color rgb="FF33CC33"/>
      </bottom>
      <diagonal/>
    </border>
    <border>
      <left/>
      <right/>
      <top style="dashed">
        <color rgb="FF33CC33"/>
      </top>
      <bottom/>
      <diagonal/>
    </border>
    <border>
      <left style="dashed">
        <color rgb="FF33CC33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91454817346722"/>
      </left>
      <right/>
      <top/>
      <bottom/>
      <diagonal/>
    </border>
    <border>
      <left style="dashed">
        <color theme="9" tint="-0.24994659260841701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42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 applyProtection="1">
      <alignment readingOrder="2"/>
    </xf>
    <xf numFmtId="0" fontId="0" fillId="0" borderId="0" xfId="0" applyFill="1" applyAlignment="1" applyProtection="1">
      <alignment readingOrder="2"/>
    </xf>
    <xf numFmtId="0" fontId="0" fillId="0" borderId="0" xfId="0" applyBorder="1" applyAlignment="1" applyProtection="1">
      <alignment readingOrder="2"/>
    </xf>
    <xf numFmtId="0" fontId="16" fillId="0" borderId="0" xfId="0" applyFont="1" applyBorder="1" applyAlignment="1" applyProtection="1">
      <alignment readingOrder="2"/>
    </xf>
    <xf numFmtId="0" fontId="16" fillId="0" borderId="0" xfId="0" applyFont="1" applyAlignment="1" applyProtection="1">
      <alignment readingOrder="2"/>
    </xf>
    <xf numFmtId="0" fontId="0" fillId="0" borderId="0" xfId="0" applyFill="1" applyBorder="1" applyAlignment="1" applyProtection="1">
      <alignment readingOrder="2"/>
    </xf>
    <xf numFmtId="0" fontId="16" fillId="0" borderId="0" xfId="0" applyFont="1" applyFill="1" applyBorder="1" applyAlignment="1" applyProtection="1">
      <alignment horizontal="center" readingOrder="2"/>
    </xf>
    <xf numFmtId="0" fontId="0" fillId="4" borderId="0" xfId="0" applyFill="1" applyAlignment="1" applyProtection="1">
      <alignment readingOrder="2"/>
    </xf>
    <xf numFmtId="0" fontId="0" fillId="0" borderId="0" xfId="0" applyFill="1" applyAlignment="1" applyProtection="1">
      <alignment readingOrder="1"/>
    </xf>
    <xf numFmtId="0" fontId="0" fillId="0" borderId="0" xfId="0" applyAlignment="1" applyProtection="1">
      <alignment readingOrder="1"/>
    </xf>
    <xf numFmtId="0" fontId="16" fillId="0" borderId="0" xfId="0" applyFont="1" applyFill="1" applyAlignment="1" applyProtection="1">
      <alignment readingOrder="2"/>
    </xf>
    <xf numFmtId="10" fontId="12" fillId="0" borderId="0" xfId="0" applyNumberFormat="1" applyFont="1" applyFill="1" applyBorder="1" applyAlignment="1" applyProtection="1">
      <alignment horizontal="center" shrinkToFit="1" readingOrder="1"/>
    </xf>
    <xf numFmtId="0" fontId="3" fillId="0" borderId="0" xfId="0" applyFont="1" applyFill="1" applyBorder="1" applyAlignment="1" applyProtection="1">
      <alignment readingOrder="2"/>
    </xf>
    <xf numFmtId="164" fontId="7" fillId="2" borderId="11" xfId="2" applyNumberFormat="1" applyFont="1" applyFill="1" applyBorder="1" applyAlignment="1" applyProtection="1">
      <alignment vertical="center" shrinkToFit="1" readingOrder="1"/>
    </xf>
    <xf numFmtId="164" fontId="7" fillId="2" borderId="12" xfId="2" applyNumberFormat="1" applyFont="1" applyFill="1" applyBorder="1" applyAlignment="1" applyProtection="1">
      <alignment vertical="center" shrinkToFit="1" readingOrder="1"/>
    </xf>
    <xf numFmtId="0" fontId="25" fillId="0" borderId="0" xfId="0" applyFont="1" applyFill="1" applyAlignment="1" applyProtection="1">
      <alignment readingOrder="2"/>
    </xf>
    <xf numFmtId="0" fontId="25" fillId="0" borderId="0" xfId="0" applyFont="1" applyAlignment="1" applyProtection="1">
      <alignment readingOrder="2"/>
    </xf>
    <xf numFmtId="0" fontId="25" fillId="11" borderId="0" xfId="0" applyFont="1" applyFill="1" applyAlignment="1" applyProtection="1">
      <alignment readingOrder="2"/>
    </xf>
    <xf numFmtId="0" fontId="0" fillId="11" borderId="0" xfId="0" applyFill="1" applyAlignment="1" applyProtection="1">
      <alignment readingOrder="2"/>
    </xf>
    <xf numFmtId="0" fontId="26" fillId="0" borderId="0" xfId="0" applyFont="1" applyBorder="1" applyAlignment="1" applyProtection="1">
      <alignment readingOrder="2"/>
    </xf>
    <xf numFmtId="0" fontId="25" fillId="4" borderId="0" xfId="0" applyFont="1" applyFill="1" applyAlignment="1" applyProtection="1">
      <alignment readingOrder="2"/>
    </xf>
    <xf numFmtId="0" fontId="25" fillId="0" borderId="0" xfId="0" applyFont="1" applyBorder="1" applyAlignment="1" applyProtection="1">
      <alignment readingOrder="2"/>
    </xf>
    <xf numFmtId="0" fontId="6" fillId="0" borderId="0" xfId="0" applyFont="1" applyFill="1" applyAlignment="1" applyProtection="1">
      <alignment readingOrder="1"/>
    </xf>
    <xf numFmtId="164" fontId="28" fillId="11" borderId="0" xfId="2" applyNumberFormat="1" applyFont="1" applyFill="1" applyBorder="1" applyAlignment="1" applyProtection="1">
      <alignment vertical="center" shrinkToFit="1" readingOrder="2"/>
    </xf>
    <xf numFmtId="0" fontId="25" fillId="11" borderId="0" xfId="0" applyFont="1" applyFill="1" applyBorder="1" applyAlignment="1" applyProtection="1">
      <alignment readingOrder="2"/>
    </xf>
    <xf numFmtId="0" fontId="0" fillId="11" borderId="0" xfId="0" applyFill="1" applyBorder="1" applyAlignment="1" applyProtection="1">
      <alignment readingOrder="2"/>
    </xf>
    <xf numFmtId="0" fontId="3" fillId="0" borderId="0" xfId="0" applyFont="1" applyAlignment="1" applyProtection="1">
      <alignment readingOrder="2"/>
    </xf>
    <xf numFmtId="0" fontId="3" fillId="11" borderId="0" xfId="0" applyFont="1" applyFill="1" applyBorder="1" applyAlignment="1" applyProtection="1">
      <alignment readingOrder="2"/>
    </xf>
    <xf numFmtId="0" fontId="3" fillId="0" borderId="0" xfId="0" applyFont="1" applyFill="1" applyAlignment="1" applyProtection="1">
      <alignment readingOrder="2"/>
    </xf>
    <xf numFmtId="164" fontId="10" fillId="0" borderId="0" xfId="2" applyNumberFormat="1" applyFont="1" applyFill="1" applyBorder="1" applyAlignment="1" applyProtection="1">
      <alignment horizontal="right" vertical="center" shrinkToFit="1" readingOrder="1"/>
    </xf>
    <xf numFmtId="0" fontId="9" fillId="0" borderId="0" xfId="2" applyFont="1" applyFill="1" applyBorder="1" applyAlignment="1" applyProtection="1">
      <alignment horizontal="center" vertical="center" readingOrder="1"/>
    </xf>
    <xf numFmtId="164" fontId="20" fillId="0" borderId="0" xfId="2" applyNumberFormat="1" applyFont="1" applyFill="1" applyBorder="1" applyAlignment="1" applyProtection="1">
      <alignment horizontal="right" vertical="center" shrinkToFit="1" readingOrder="1"/>
    </xf>
    <xf numFmtId="0" fontId="21" fillId="0" borderId="0" xfId="2" applyFont="1" applyFill="1" applyBorder="1" applyAlignment="1" applyProtection="1">
      <alignment horizontal="right" vertical="center" readingOrder="1"/>
    </xf>
    <xf numFmtId="0" fontId="21" fillId="0" borderId="0" xfId="2" applyFont="1" applyFill="1" applyBorder="1" applyAlignment="1" applyProtection="1">
      <alignment horizontal="center" readingOrder="1"/>
    </xf>
    <xf numFmtId="165" fontId="0" fillId="0" borderId="0" xfId="0" applyNumberFormat="1"/>
    <xf numFmtId="0" fontId="11" fillId="0" borderId="0" xfId="2" applyFont="1" applyFill="1" applyBorder="1" applyAlignment="1" applyProtection="1">
      <alignment horizontal="center" vertical="center" readingOrder="2"/>
    </xf>
    <xf numFmtId="0" fontId="0" fillId="0" borderId="1" xfId="0" applyFont="1" applyBorder="1" applyAlignment="1">
      <alignment horizontal="center" vertical="center" wrapText="1"/>
    </xf>
    <xf numFmtId="164" fontId="20" fillId="0" borderId="0" xfId="2" applyNumberFormat="1" applyFont="1" applyFill="1" applyBorder="1" applyAlignment="1" applyProtection="1">
      <alignment horizontal="center" vertical="center" shrinkToFit="1" readingOrder="1"/>
    </xf>
    <xf numFmtId="166" fontId="22" fillId="0" borderId="0" xfId="2" applyNumberFormat="1" applyFont="1" applyFill="1" applyBorder="1" applyAlignment="1" applyProtection="1">
      <alignment vertical="center" shrinkToFit="1" readingOrder="1"/>
      <protection locked="0"/>
    </xf>
    <xf numFmtId="0" fontId="20" fillId="0" borderId="0" xfId="2" applyFont="1" applyFill="1" applyBorder="1" applyAlignment="1" applyProtection="1">
      <alignment vertical="center" readingOrder="2"/>
    </xf>
    <xf numFmtId="0" fontId="20" fillId="0" borderId="0" xfId="2" applyFont="1" applyFill="1" applyBorder="1" applyAlignment="1" applyProtection="1">
      <alignment horizontal="center" vertical="center" readingOrder="2"/>
    </xf>
    <xf numFmtId="0" fontId="24" fillId="0" borderId="0" xfId="2" applyFont="1" applyFill="1" applyBorder="1" applyAlignment="1" applyProtection="1">
      <alignment horizontal="center" vertical="center" readingOrder="2"/>
    </xf>
    <xf numFmtId="0" fontId="14" fillId="0" borderId="0" xfId="2" applyFont="1" applyFill="1" applyBorder="1" applyAlignment="1" applyProtection="1">
      <alignment horizontal="right" vertical="center" shrinkToFit="1" readingOrder="2"/>
    </xf>
    <xf numFmtId="10" fontId="27" fillId="0" borderId="0" xfId="2" applyNumberFormat="1" applyFont="1" applyFill="1" applyBorder="1" applyAlignment="1" applyProtection="1">
      <alignment horizontal="right" vertical="center" readingOrder="1"/>
    </xf>
    <xf numFmtId="164" fontId="15" fillId="0" borderId="0" xfId="2" applyNumberFormat="1" applyFont="1" applyFill="1" applyBorder="1" applyAlignment="1" applyProtection="1">
      <alignment horizontal="center" vertical="center" shrinkToFit="1" readingOrder="2"/>
    </xf>
    <xf numFmtId="0" fontId="12" fillId="0" borderId="0" xfId="2" applyFont="1" applyFill="1" applyBorder="1" applyAlignment="1" applyProtection="1">
      <alignment horizontal="center" vertical="center" readingOrder="1"/>
    </xf>
    <xf numFmtId="0" fontId="12" fillId="8" borderId="1" xfId="2" applyFont="1" applyFill="1" applyBorder="1" applyAlignment="1" applyProtection="1">
      <alignment horizontal="center" vertical="center" readingOrder="1"/>
    </xf>
    <xf numFmtId="0" fontId="12" fillId="0" borderId="0" xfId="2" applyFont="1" applyFill="1" applyBorder="1" applyAlignment="1" applyProtection="1">
      <alignment horizontal="center" vertical="center" wrapText="1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11" fillId="2" borderId="3" xfId="2" applyFont="1" applyFill="1" applyBorder="1" applyAlignment="1" applyProtection="1">
      <alignment horizontal="center" vertical="center" wrapText="1" readingOrder="2"/>
    </xf>
    <xf numFmtId="0" fontId="6" fillId="0" borderId="0" xfId="0" applyFont="1" applyBorder="1" applyAlignment="1" applyProtection="1">
      <alignment readingOrder="2"/>
    </xf>
    <xf numFmtId="0" fontId="20" fillId="0" borderId="51" xfId="2" applyFont="1" applyFill="1" applyBorder="1" applyAlignment="1" applyProtection="1">
      <alignment vertical="center" readingOrder="2"/>
    </xf>
    <xf numFmtId="10" fontId="20" fillId="0" borderId="51" xfId="2" applyNumberFormat="1" applyFont="1" applyFill="1" applyBorder="1" applyAlignment="1" applyProtection="1">
      <alignment vertical="center" readingOrder="2"/>
      <protection locked="0"/>
    </xf>
    <xf numFmtId="0" fontId="20" fillId="0" borderId="51" xfId="2" applyFont="1" applyFill="1" applyBorder="1" applyAlignment="1" applyProtection="1">
      <alignment horizontal="center" vertical="center" readingOrder="1"/>
    </xf>
    <xf numFmtId="0" fontId="20" fillId="0" borderId="51" xfId="2" applyFont="1" applyFill="1" applyBorder="1" applyAlignment="1" applyProtection="1">
      <alignment horizontal="center" vertical="center" readingOrder="2"/>
    </xf>
    <xf numFmtId="0" fontId="21" fillId="0" borderId="0" xfId="2" applyFont="1" applyFill="1" applyBorder="1" applyAlignment="1" applyProtection="1">
      <alignment horizontal="center" vertical="center" readingOrder="1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0" fontId="31" fillId="0" borderId="25" xfId="0" applyFont="1" applyFill="1" applyBorder="1" applyAlignment="1" applyProtection="1">
      <alignment horizontal="center" vertical="center" readingOrder="2"/>
    </xf>
    <xf numFmtId="0" fontId="31" fillId="0" borderId="0" xfId="0" applyFont="1" applyFill="1" applyBorder="1" applyAlignment="1" applyProtection="1">
      <alignment horizontal="center" vertical="center" readingOrder="2"/>
    </xf>
    <xf numFmtId="0" fontId="33" fillId="0" borderId="0" xfId="0" applyFont="1" applyFill="1" applyAlignment="1" applyProtection="1">
      <alignment horizontal="center" vertical="center" readingOrder="2"/>
    </xf>
    <xf numFmtId="0" fontId="34" fillId="0" borderId="0" xfId="0" applyFont="1" applyFill="1" applyAlignment="1" applyProtection="1">
      <alignment vertical="center" readingOrder="2"/>
    </xf>
    <xf numFmtId="49" fontId="35" fillId="11" borderId="0" xfId="0" applyNumberFormat="1" applyFont="1" applyFill="1" applyBorder="1" applyAlignment="1" applyProtection="1">
      <alignment vertical="center" shrinkToFit="1" readingOrder="2"/>
    </xf>
    <xf numFmtId="49" fontId="35" fillId="0" borderId="0" xfId="0" applyNumberFormat="1" applyFont="1" applyFill="1" applyBorder="1" applyAlignment="1" applyProtection="1">
      <alignment vertical="center" shrinkToFit="1" readingOrder="2"/>
    </xf>
    <xf numFmtId="49" fontId="35" fillId="11" borderId="0" xfId="0" applyNumberFormat="1" applyFont="1" applyFill="1" applyBorder="1" applyAlignment="1" applyProtection="1">
      <alignment wrapText="1" readingOrder="2"/>
    </xf>
    <xf numFmtId="49" fontId="35" fillId="0" borderId="0" xfId="0" applyNumberFormat="1" applyFont="1" applyFill="1" applyBorder="1" applyAlignment="1" applyProtection="1">
      <alignment wrapText="1" readingOrder="2"/>
    </xf>
    <xf numFmtId="0" fontId="35" fillId="0" borderId="0" xfId="0" applyFont="1" applyFill="1" applyBorder="1" applyAlignment="1" applyProtection="1">
      <alignment vertical="center" wrapText="1" shrinkToFit="1" readingOrder="2"/>
    </xf>
    <xf numFmtId="0" fontId="31" fillId="0" borderId="0" xfId="0" applyFont="1" applyFill="1" applyAlignment="1" applyProtection="1">
      <alignment readingOrder="2"/>
    </xf>
    <xf numFmtId="0" fontId="36" fillId="0" borderId="0" xfId="0" applyFont="1" applyFill="1" applyAlignment="1" applyProtection="1">
      <alignment readingOrder="2"/>
    </xf>
    <xf numFmtId="0" fontId="31" fillId="0" borderId="0" xfId="0" applyFont="1" applyAlignment="1" applyProtection="1">
      <alignment readingOrder="2"/>
    </xf>
    <xf numFmtId="0" fontId="31" fillId="0" borderId="0" xfId="0" applyFont="1" applyFill="1" applyBorder="1" applyAlignment="1" applyProtection="1">
      <alignment readingOrder="2"/>
    </xf>
    <xf numFmtId="0" fontId="31" fillId="7" borderId="0" xfId="0" applyFont="1" applyFill="1" applyAlignment="1" applyProtection="1">
      <alignment readingOrder="2"/>
    </xf>
    <xf numFmtId="0" fontId="36" fillId="0" borderId="0" xfId="0" applyFont="1" applyFill="1" applyBorder="1" applyAlignment="1" applyProtection="1">
      <alignment readingOrder="2"/>
    </xf>
    <xf numFmtId="0" fontId="35" fillId="0" borderId="0" xfId="0" applyFont="1" applyFill="1" applyBorder="1" applyAlignment="1" applyProtection="1">
      <alignment readingOrder="2"/>
    </xf>
    <xf numFmtId="49" fontId="31" fillId="0" borderId="0" xfId="0" quotePrefix="1" applyNumberFormat="1" applyFont="1" applyFill="1" applyAlignment="1" applyProtection="1">
      <alignment readingOrder="2"/>
    </xf>
    <xf numFmtId="0" fontId="31" fillId="0" borderId="0" xfId="0" applyFont="1" applyFill="1" applyBorder="1" applyAlignment="1" applyProtection="1">
      <alignment horizontal="center" readingOrder="2"/>
    </xf>
    <xf numFmtId="0" fontId="31" fillId="0" borderId="0" xfId="0" applyFont="1" applyFill="1" applyBorder="1" applyAlignment="1" applyProtection="1">
      <alignment horizontal="right" readingOrder="2"/>
    </xf>
    <xf numFmtId="0" fontId="37" fillId="0" borderId="0" xfId="0" applyFont="1" applyFill="1" applyBorder="1" applyAlignment="1" applyProtection="1">
      <alignment horizontal="right" shrinkToFit="1" readingOrder="2"/>
      <protection locked="0"/>
    </xf>
    <xf numFmtId="1" fontId="36" fillId="11" borderId="0" xfId="0" applyNumberFormat="1" applyFont="1" applyFill="1" applyBorder="1" applyAlignment="1" applyProtection="1">
      <alignment vertical="center" shrinkToFit="1" readingOrder="2"/>
    </xf>
    <xf numFmtId="49" fontId="31" fillId="0" borderId="0" xfId="0" applyNumberFormat="1" applyFont="1" applyFill="1" applyAlignment="1" applyProtection="1">
      <alignment readingOrder="2"/>
    </xf>
    <xf numFmtId="0" fontId="37" fillId="0" borderId="0" xfId="0" applyFont="1" applyFill="1" applyBorder="1" applyAlignment="1" applyProtection="1">
      <alignment horizontal="right" readingOrder="2"/>
    </xf>
    <xf numFmtId="0" fontId="35" fillId="11" borderId="0" xfId="0" applyFont="1" applyFill="1" applyBorder="1" applyAlignment="1" applyProtection="1">
      <alignment horizontal="right" readingOrder="2"/>
    </xf>
    <xf numFmtId="0" fontId="35" fillId="0" borderId="0" xfId="0" applyFont="1" applyFill="1" applyBorder="1" applyAlignment="1" applyProtection="1">
      <alignment horizontal="right" readingOrder="2"/>
    </xf>
    <xf numFmtId="0" fontId="35" fillId="11" borderId="0" xfId="0" applyFont="1" applyFill="1" applyBorder="1" applyAlignment="1" applyProtection="1">
      <alignment readingOrder="2"/>
    </xf>
    <xf numFmtId="49" fontId="37" fillId="0" borderId="0" xfId="0" applyNumberFormat="1" applyFont="1" applyFill="1" applyBorder="1" applyAlignment="1" applyProtection="1">
      <alignment horizontal="right" shrinkToFit="1" readingOrder="2"/>
      <protection locked="0"/>
    </xf>
    <xf numFmtId="0" fontId="31" fillId="0" borderId="15" xfId="0" applyFont="1" applyFill="1" applyBorder="1" applyAlignment="1" applyProtection="1">
      <alignment readingOrder="2"/>
    </xf>
    <xf numFmtId="0" fontId="38" fillId="0" borderId="0" xfId="4" applyFont="1" applyFill="1" applyBorder="1" applyAlignment="1" applyProtection="1">
      <alignment horizontal="right" shrinkToFit="1" readingOrder="2"/>
      <protection locked="0"/>
    </xf>
    <xf numFmtId="14" fontId="39" fillId="11" borderId="0" xfId="4" applyNumberFormat="1" applyFont="1" applyFill="1" applyBorder="1" applyAlignment="1" applyProtection="1">
      <alignment vertical="center" shrinkToFit="1" readingOrder="2"/>
    </xf>
    <xf numFmtId="14" fontId="39" fillId="0" borderId="0" xfId="4" applyNumberFormat="1" applyFont="1" applyFill="1" applyBorder="1" applyAlignment="1" applyProtection="1">
      <alignment vertical="center" shrinkToFit="1" readingOrder="2"/>
    </xf>
    <xf numFmtId="0" fontId="36" fillId="0" borderId="0" xfId="0" applyFont="1" applyBorder="1" applyAlignment="1" applyProtection="1">
      <alignment readingOrder="2"/>
    </xf>
    <xf numFmtId="1" fontId="35" fillId="11" borderId="0" xfId="0" applyNumberFormat="1" applyFont="1" applyFill="1" applyBorder="1" applyAlignment="1" applyProtection="1">
      <alignment vertical="center" shrinkToFit="1" readingOrder="2"/>
    </xf>
    <xf numFmtId="0" fontId="31" fillId="8" borderId="1" xfId="0" applyFont="1" applyFill="1" applyBorder="1" applyAlignment="1" applyProtection="1">
      <alignment horizontal="center" readingOrder="2"/>
    </xf>
    <xf numFmtId="49" fontId="31" fillId="0" borderId="0" xfId="0" applyNumberFormat="1" applyFont="1" applyAlignment="1" applyProtection="1">
      <alignment readingOrder="2"/>
    </xf>
    <xf numFmtId="0" fontId="31" fillId="0" borderId="28" xfId="0" applyFont="1" applyBorder="1" applyAlignment="1" applyProtection="1">
      <alignment readingOrder="2"/>
    </xf>
    <xf numFmtId="0" fontId="31" fillId="0" borderId="0" xfId="0" applyFont="1" applyBorder="1" applyAlignment="1" applyProtection="1">
      <alignment readingOrder="2"/>
    </xf>
    <xf numFmtId="0" fontId="35" fillId="0" borderId="0" xfId="0" applyFont="1" applyBorder="1" applyAlignment="1" applyProtection="1">
      <alignment readingOrder="2"/>
    </xf>
    <xf numFmtId="49" fontId="31" fillId="11" borderId="0" xfId="0" applyNumberFormat="1" applyFont="1" applyFill="1" applyBorder="1" applyAlignment="1" applyProtection="1">
      <alignment readingOrder="2"/>
    </xf>
    <xf numFmtId="49" fontId="31" fillId="0" borderId="0" xfId="0" applyNumberFormat="1" applyFont="1" applyFill="1" applyBorder="1" applyAlignment="1" applyProtection="1">
      <alignment readingOrder="2"/>
    </xf>
    <xf numFmtId="0" fontId="31" fillId="0" borderId="44" xfId="0" applyFont="1" applyFill="1" applyBorder="1" applyAlignment="1" applyProtection="1">
      <alignment horizontal="right" readingOrder="2"/>
    </xf>
    <xf numFmtId="0" fontId="35" fillId="0" borderId="0" xfId="0" applyFont="1" applyFill="1" applyAlignment="1" applyProtection="1">
      <alignment readingOrder="2"/>
    </xf>
    <xf numFmtId="167" fontId="31" fillId="0" borderId="0" xfId="0" applyNumberFormat="1" applyFont="1" applyFill="1" applyBorder="1" applyAlignment="1" applyProtection="1">
      <alignment horizontal="center" shrinkToFit="1" readingOrder="2"/>
    </xf>
    <xf numFmtId="167" fontId="36" fillId="0" borderId="0" xfId="0" applyNumberFormat="1" applyFont="1" applyFill="1" applyBorder="1" applyAlignment="1" applyProtection="1">
      <alignment horizontal="center" shrinkToFit="1" readingOrder="2"/>
    </xf>
    <xf numFmtId="0" fontId="31" fillId="7" borderId="0" xfId="0" applyFont="1" applyFill="1" applyAlignment="1" applyProtection="1">
      <alignment horizontal="right" readingOrder="2"/>
    </xf>
    <xf numFmtId="0" fontId="31" fillId="0" borderId="0" xfId="0" applyFont="1" applyFill="1" applyAlignment="1" applyProtection="1">
      <alignment horizontal="right" readingOrder="2"/>
    </xf>
    <xf numFmtId="49" fontId="31" fillId="0" borderId="0" xfId="0" applyNumberFormat="1" applyFont="1" applyAlignment="1" applyProtection="1">
      <alignment horizontal="left"/>
    </xf>
    <xf numFmtId="0" fontId="31" fillId="0" borderId="2" xfId="0" applyFont="1" applyFill="1" applyBorder="1" applyAlignment="1" applyProtection="1">
      <alignment horizontal="center" readingOrder="2"/>
    </xf>
    <xf numFmtId="0" fontId="31" fillId="8" borderId="26" xfId="0" applyFont="1" applyFill="1" applyBorder="1" applyAlignment="1" applyProtection="1">
      <alignment readingOrder="2"/>
    </xf>
    <xf numFmtId="0" fontId="31" fillId="8" borderId="27" xfId="0" applyFont="1" applyFill="1" applyBorder="1" applyAlignment="1" applyProtection="1">
      <alignment readingOrder="2"/>
    </xf>
    <xf numFmtId="49" fontId="31" fillId="0" borderId="0" xfId="0" applyNumberFormat="1" applyFont="1" applyAlignment="1" applyProtection="1"/>
    <xf numFmtId="0" fontId="31" fillId="0" borderId="0" xfId="0" applyFont="1" applyFill="1" applyAlignment="1" applyProtection="1">
      <alignment vertical="center" readingOrder="2"/>
    </xf>
    <xf numFmtId="49" fontId="31" fillId="11" borderId="0" xfId="0" applyNumberFormat="1" applyFont="1" applyFill="1" applyAlignment="1" applyProtection="1"/>
    <xf numFmtId="49" fontId="31" fillId="0" borderId="0" xfId="0" applyNumberFormat="1" applyFont="1" applyFill="1" applyBorder="1" applyAlignment="1" applyProtection="1"/>
    <xf numFmtId="49" fontId="31" fillId="0" borderId="0" xfId="0" applyNumberFormat="1" applyFont="1" applyFill="1" applyAlignment="1" applyProtection="1"/>
    <xf numFmtId="0" fontId="31" fillId="9" borderId="41" xfId="0" applyFont="1" applyFill="1" applyBorder="1" applyAlignment="1" applyProtection="1">
      <alignment horizontal="center" readingOrder="2"/>
    </xf>
    <xf numFmtId="0" fontId="31" fillId="9" borderId="40" xfId="0" applyFont="1" applyFill="1" applyBorder="1" applyAlignment="1" applyProtection="1">
      <alignment horizontal="center" readingOrder="2"/>
    </xf>
    <xf numFmtId="0" fontId="31" fillId="8" borderId="26" xfId="0" applyFont="1" applyFill="1" applyBorder="1" applyAlignment="1" applyProtection="1">
      <alignment horizontal="right" readingOrder="2"/>
    </xf>
    <xf numFmtId="0" fontId="31" fillId="8" borderId="27" xfId="0" applyFont="1" applyFill="1" applyBorder="1" applyAlignment="1" applyProtection="1">
      <alignment horizontal="right" readingOrder="2"/>
    </xf>
    <xf numFmtId="0" fontId="31" fillId="0" borderId="0" xfId="0" applyFont="1" applyAlignment="1" applyProtection="1"/>
    <xf numFmtId="49" fontId="31" fillId="11" borderId="0" xfId="0" applyNumberFormat="1" applyFont="1" applyFill="1" applyBorder="1" applyAlignment="1" applyProtection="1"/>
    <xf numFmtId="0" fontId="35" fillId="0" borderId="0" xfId="0" applyFont="1" applyBorder="1" applyAlignment="1" applyProtection="1">
      <alignment vertical="center" wrapText="1" readingOrder="2"/>
    </xf>
    <xf numFmtId="0" fontId="11" fillId="0" borderId="35" xfId="2" applyFont="1" applyFill="1" applyBorder="1" applyAlignment="1" applyProtection="1">
      <alignment horizontal="center" vertical="center" shrinkToFit="1" readingOrder="2"/>
    </xf>
    <xf numFmtId="0" fontId="11" fillId="0" borderId="0" xfId="2" applyFont="1" applyFill="1" applyBorder="1" applyAlignment="1" applyProtection="1">
      <alignment horizontal="center" vertical="center" shrinkToFit="1" readingOrder="2"/>
    </xf>
    <xf numFmtId="4" fontId="32" fillId="8" borderId="56" xfId="3" applyNumberFormat="1" applyFont="1" applyFill="1" applyBorder="1" applyAlignment="1" applyProtection="1">
      <alignment horizontal="center" vertical="center" wrapText="1" readingOrder="1"/>
      <protection locked="0"/>
    </xf>
    <xf numFmtId="0" fontId="0" fillId="8" borderId="78" xfId="0" applyFill="1" applyBorder="1" applyAlignment="1" applyProtection="1">
      <alignment readingOrder="1"/>
    </xf>
    <xf numFmtId="0" fontId="31" fillId="12" borderId="0" xfId="0" applyFont="1" applyFill="1" applyBorder="1" applyAlignment="1" applyProtection="1">
      <alignment readingOrder="2"/>
    </xf>
    <xf numFmtId="0" fontId="31" fillId="12" borderId="42" xfId="0" applyFont="1" applyFill="1" applyBorder="1" applyAlignment="1" applyProtection="1">
      <alignment readingOrder="2"/>
    </xf>
    <xf numFmtId="0" fontId="31" fillId="12" borderId="43" xfId="0" applyFont="1" applyFill="1" applyBorder="1" applyAlignment="1" applyProtection="1">
      <alignment horizontal="right" readingOrder="2"/>
    </xf>
    <xf numFmtId="0" fontId="31" fillId="12" borderId="0" xfId="0" applyFont="1" applyFill="1" applyBorder="1" applyAlignment="1" applyProtection="1">
      <alignment horizontal="right" readingOrder="2"/>
    </xf>
    <xf numFmtId="168" fontId="20" fillId="0" borderId="0" xfId="2" applyNumberFormat="1" applyFont="1" applyFill="1" applyBorder="1" applyAlignment="1" applyProtection="1">
      <alignment horizontal="center" vertical="center" readingOrder="2"/>
    </xf>
    <xf numFmtId="0" fontId="11" fillId="8" borderId="1" xfId="2" applyFont="1" applyFill="1" applyBorder="1" applyAlignment="1" applyProtection="1">
      <alignment horizontal="center" vertical="center" readingOrder="2"/>
    </xf>
    <xf numFmtId="168" fontId="11" fillId="8" borderId="1" xfId="2" applyNumberFormat="1" applyFont="1" applyFill="1" applyBorder="1" applyAlignment="1" applyProtection="1">
      <alignment horizontal="center" vertical="center" readingOrder="2"/>
    </xf>
    <xf numFmtId="3" fontId="32" fillId="10" borderId="68" xfId="3" applyNumberFormat="1" applyFont="1" applyFill="1" applyBorder="1" applyAlignment="1" applyProtection="1">
      <alignment horizontal="center" vertical="center" wrapText="1" readingOrder="1"/>
      <protection locked="0"/>
    </xf>
    <xf numFmtId="0" fontId="31" fillId="9" borderId="1" xfId="0" applyFont="1" applyFill="1" applyBorder="1" applyAlignment="1" applyProtection="1">
      <alignment horizontal="center" readingOrder="2"/>
      <protection locked="0"/>
    </xf>
    <xf numFmtId="0" fontId="21" fillId="10" borderId="1" xfId="2" applyFont="1" applyFill="1" applyBorder="1" applyAlignment="1" applyProtection="1">
      <alignment horizontal="center" vertical="center" readingOrder="1"/>
      <protection locked="0"/>
    </xf>
    <xf numFmtId="0" fontId="21" fillId="10" borderId="1" xfId="2" applyFont="1" applyFill="1" applyBorder="1" applyAlignment="1" applyProtection="1">
      <alignment vertical="center" readingOrder="1"/>
      <protection locked="0"/>
    </xf>
    <xf numFmtId="4" fontId="32" fillId="8" borderId="1" xfId="3" applyNumberFormat="1" applyFont="1" applyFill="1" applyBorder="1" applyAlignment="1" applyProtection="1">
      <alignment horizontal="center" vertical="center" wrapText="1" readingOrder="1"/>
    </xf>
    <xf numFmtId="0" fontId="0" fillId="0" borderId="81" xfId="0" applyFont="1" applyBorder="1"/>
    <xf numFmtId="49" fontId="0" fillId="0" borderId="34" xfId="0" applyNumberFormat="1" applyFont="1" applyBorder="1" applyAlignment="1">
      <alignment horizontal="center" vertical="center" wrapText="1" readingOrder="2"/>
    </xf>
    <xf numFmtId="0" fontId="29" fillId="14" borderId="30" xfId="0" applyFont="1" applyFill="1" applyBorder="1"/>
    <xf numFmtId="0" fontId="29" fillId="14" borderId="31" xfId="0" applyFont="1" applyFill="1" applyBorder="1"/>
    <xf numFmtId="0" fontId="29" fillId="14" borderId="32" xfId="0" applyFont="1" applyFill="1" applyBorder="1"/>
    <xf numFmtId="0" fontId="29" fillId="14" borderId="33" xfId="0" applyFont="1" applyFill="1" applyBorder="1"/>
    <xf numFmtId="49" fontId="0" fillId="15" borderId="34" xfId="0" applyNumberFormat="1" applyFont="1" applyFill="1" applyBorder="1" applyAlignment="1">
      <alignment horizontal="center" vertical="center" wrapText="1" readingOrder="2"/>
    </xf>
    <xf numFmtId="0" fontId="0" fillId="15" borderId="1" xfId="0" applyFont="1" applyFill="1" applyBorder="1" applyAlignment="1">
      <alignment horizontal="center" vertical="center" wrapText="1"/>
    </xf>
    <xf numFmtId="0" fontId="0" fillId="15" borderId="81" xfId="0" applyFont="1" applyFill="1" applyBorder="1"/>
    <xf numFmtId="169" fontId="0" fillId="0" borderId="0" xfId="5" applyNumberFormat="1" applyFont="1"/>
    <xf numFmtId="169" fontId="41" fillId="13" borderId="0" xfId="5" applyNumberFormat="1" applyFont="1" applyFill="1" applyBorder="1"/>
    <xf numFmtId="4" fontId="32" fillId="8" borderId="69" xfId="3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0" xfId="2" applyFont="1" applyFill="1" applyBorder="1" applyAlignment="1" applyProtection="1">
      <alignment horizontal="center" vertical="center" readingOrder="2"/>
    </xf>
    <xf numFmtId="169" fontId="0" fillId="0" borderId="0" xfId="5" applyNumberFormat="1" applyFont="1" applyAlignment="1"/>
    <xf numFmtId="49" fontId="1" fillId="15" borderId="34" xfId="0" applyNumberFormat="1" applyFont="1" applyFill="1" applyBorder="1" applyAlignment="1">
      <alignment horizontal="center" vertical="center" wrapText="1" readingOrder="2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31" fillId="0" borderId="0" xfId="0" applyFont="1" applyFill="1" applyBorder="1" applyAlignment="1" applyProtection="1">
      <alignment horizontal="center" readingOrder="2"/>
      <protection locked="0"/>
    </xf>
    <xf numFmtId="0" fontId="32" fillId="8" borderId="3" xfId="0" applyFont="1" applyFill="1" applyBorder="1" applyAlignment="1">
      <alignment horizontal="center" vertical="center" wrapText="1" readingOrder="2"/>
    </xf>
    <xf numFmtId="0" fontId="44" fillId="10" borderId="1" xfId="0" applyFont="1" applyFill="1" applyBorder="1"/>
    <xf numFmtId="0" fontId="0" fillId="10" borderId="1" xfId="0" applyFont="1" applyFill="1" applyBorder="1" applyProtection="1">
      <protection locked="0"/>
    </xf>
    <xf numFmtId="166" fontId="22" fillId="0" borderId="0" xfId="2" applyNumberFormat="1" applyFont="1" applyFill="1" applyBorder="1" applyAlignment="1" applyProtection="1">
      <alignment vertical="center" shrinkToFit="1" readingOrder="1"/>
      <protection locked="0"/>
    </xf>
    <xf numFmtId="3" fontId="32" fillId="8" borderId="3" xfId="3" applyNumberFormat="1" applyFont="1" applyFill="1" applyBorder="1" applyAlignment="1">
      <alignment horizontal="center" vertical="center" wrapText="1" readingOrder="1"/>
    </xf>
    <xf numFmtId="3" fontId="32" fillId="8" borderId="5" xfId="3" applyNumberFormat="1" applyFont="1" applyFill="1" applyBorder="1" applyAlignment="1">
      <alignment horizontal="center" vertical="center" wrapText="1" readingOrder="1"/>
    </xf>
    <xf numFmtId="3" fontId="32" fillId="8" borderId="62" xfId="3" applyNumberFormat="1" applyFont="1" applyFill="1" applyBorder="1" applyAlignment="1">
      <alignment horizontal="center" vertical="center" wrapText="1" readingOrder="1"/>
    </xf>
    <xf numFmtId="3" fontId="32" fillId="8" borderId="3" xfId="0" applyNumberFormat="1" applyFont="1" applyFill="1" applyBorder="1" applyAlignment="1" applyProtection="1">
      <alignment horizontal="center" vertical="center" wrapText="1" shrinkToFit="1" readingOrder="1"/>
    </xf>
    <xf numFmtId="3" fontId="32" fillId="8" borderId="5" xfId="0" applyNumberFormat="1" applyFont="1" applyFill="1" applyBorder="1" applyAlignment="1" applyProtection="1">
      <alignment horizontal="center" vertical="center" wrapText="1" shrinkToFit="1" readingOrder="1"/>
    </xf>
    <xf numFmtId="3" fontId="32" fillId="8" borderId="45" xfId="0" applyNumberFormat="1" applyFont="1" applyFill="1" applyBorder="1" applyAlignment="1" applyProtection="1">
      <alignment horizontal="center" vertical="center" wrapText="1" shrinkToFit="1" readingOrder="1"/>
    </xf>
    <xf numFmtId="0" fontId="43" fillId="10" borderId="3" xfId="0" applyFont="1" applyFill="1" applyBorder="1" applyAlignment="1" applyProtection="1">
      <alignment horizontal="center"/>
      <protection locked="0"/>
    </xf>
    <xf numFmtId="0" fontId="43" fillId="10" borderId="5" xfId="0" applyFont="1" applyFill="1" applyBorder="1" applyAlignment="1" applyProtection="1">
      <alignment horizontal="center"/>
      <protection locked="0"/>
    </xf>
    <xf numFmtId="0" fontId="43" fillId="10" borderId="4" xfId="0" applyFont="1" applyFill="1" applyBorder="1" applyAlignment="1" applyProtection="1">
      <alignment horizontal="center"/>
      <protection locked="0"/>
    </xf>
    <xf numFmtId="4" fontId="32" fillId="10" borderId="65" xfId="1" applyNumberFormat="1" applyFont="1" applyFill="1" applyBorder="1" applyAlignment="1" applyProtection="1">
      <alignment horizontal="center" vertical="center" wrapText="1" readingOrder="1"/>
      <protection locked="0"/>
    </xf>
    <xf numFmtId="4" fontId="32" fillId="10" borderId="4" xfId="1" applyNumberFormat="1" applyFont="1" applyFill="1" applyBorder="1" applyAlignment="1" applyProtection="1">
      <alignment horizontal="center" vertical="center" wrapText="1" readingOrder="1"/>
      <protection locked="0"/>
    </xf>
    <xf numFmtId="3" fontId="32" fillId="8" borderId="3" xfId="1" applyNumberFormat="1" applyFont="1" applyFill="1" applyBorder="1" applyAlignment="1">
      <alignment horizontal="center" vertical="center" wrapText="1" readingOrder="1"/>
    </xf>
    <xf numFmtId="3" fontId="32" fillId="8" borderId="4" xfId="1" applyNumberFormat="1" applyFont="1" applyFill="1" applyBorder="1" applyAlignment="1">
      <alignment horizontal="center" vertical="center" wrapText="1" readingOrder="1"/>
    </xf>
    <xf numFmtId="4" fontId="32" fillId="8" borderId="4" xfId="0" applyNumberFormat="1" applyFont="1" applyFill="1" applyBorder="1" applyAlignment="1" applyProtection="1">
      <alignment horizontal="center" vertical="center" wrapText="1" shrinkToFit="1" readingOrder="1"/>
    </xf>
    <xf numFmtId="4" fontId="32" fillId="8" borderId="1" xfId="0" applyNumberFormat="1" applyFont="1" applyFill="1" applyBorder="1" applyAlignment="1" applyProtection="1">
      <alignment horizontal="center" vertical="center" wrapText="1" shrinkToFit="1" readingOrder="1"/>
    </xf>
    <xf numFmtId="0" fontId="5" fillId="0" borderId="0" xfId="0" applyFont="1" applyFill="1" applyBorder="1" applyAlignment="1" applyProtection="1">
      <alignment horizontal="center" vertical="center" wrapText="1"/>
    </xf>
    <xf numFmtId="0" fontId="23" fillId="0" borderId="0" xfId="2" applyFont="1" applyFill="1" applyBorder="1" applyAlignment="1" applyProtection="1">
      <alignment horizontal="center" vertical="top" shrinkToFit="1" readingOrder="2"/>
    </xf>
    <xf numFmtId="0" fontId="11" fillId="2" borderId="3" xfId="2" applyFont="1" applyFill="1" applyBorder="1" applyAlignment="1" applyProtection="1">
      <alignment horizontal="center" vertical="center" wrapText="1" readingOrder="2"/>
    </xf>
    <xf numFmtId="0" fontId="11" fillId="2" borderId="5" xfId="2" applyFont="1" applyFill="1" applyBorder="1" applyAlignment="1" applyProtection="1">
      <alignment horizontal="center" vertical="center" wrapText="1" readingOrder="2"/>
    </xf>
    <xf numFmtId="0" fontId="11" fillId="2" borderId="45" xfId="2" applyFont="1" applyFill="1" applyBorder="1" applyAlignment="1" applyProtection="1">
      <alignment horizontal="center" vertical="center" wrapText="1" readingOrder="2"/>
    </xf>
    <xf numFmtId="166" fontId="22" fillId="0" borderId="0" xfId="2" applyNumberFormat="1" applyFont="1" applyFill="1" applyBorder="1" applyAlignment="1" applyProtection="1">
      <alignment vertical="center" shrinkToFit="1" readingOrder="1"/>
      <protection locked="0"/>
    </xf>
    <xf numFmtId="0" fontId="11" fillId="2" borderId="7" xfId="2" applyFont="1" applyFill="1" applyBorder="1" applyAlignment="1" applyProtection="1">
      <alignment horizontal="center" vertical="center" wrapText="1" readingOrder="2"/>
    </xf>
    <xf numFmtId="0" fontId="11" fillId="2" borderId="22" xfId="2" applyFont="1" applyFill="1" applyBorder="1" applyAlignment="1" applyProtection="1">
      <alignment horizontal="center" vertical="center" wrapText="1" readingOrder="2"/>
    </xf>
    <xf numFmtId="0" fontId="11" fillId="2" borderId="8" xfId="2" applyFont="1" applyFill="1" applyBorder="1" applyAlignment="1" applyProtection="1">
      <alignment horizontal="center" vertical="center" wrapText="1" readingOrder="2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 readingOrder="2"/>
    </xf>
    <xf numFmtId="0" fontId="11" fillId="2" borderId="18" xfId="2" applyFont="1" applyFill="1" applyBorder="1" applyAlignment="1" applyProtection="1">
      <alignment horizontal="center" vertical="center" wrapText="1" readingOrder="2"/>
    </xf>
    <xf numFmtId="0" fontId="11" fillId="2" borderId="13" xfId="2" applyFont="1" applyFill="1" applyBorder="1" applyAlignment="1" applyProtection="1">
      <alignment horizontal="center" vertical="center" wrapText="1" readingOrder="2"/>
    </xf>
    <xf numFmtId="0" fontId="11" fillId="2" borderId="14" xfId="2" applyFont="1" applyFill="1" applyBorder="1" applyAlignment="1" applyProtection="1">
      <alignment horizontal="center" vertical="center" wrapText="1" readingOrder="2"/>
    </xf>
    <xf numFmtId="0" fontId="11" fillId="2" borderId="35" xfId="2" applyFont="1" applyFill="1" applyBorder="1" applyAlignment="1" applyProtection="1">
      <alignment horizontal="center" vertical="center" wrapText="1" readingOrder="2"/>
    </xf>
    <xf numFmtId="0" fontId="11" fillId="2" borderId="0" xfId="2" applyFont="1" applyFill="1" applyBorder="1" applyAlignment="1" applyProtection="1">
      <alignment horizontal="center" vertical="center" wrapText="1" readingOrder="2"/>
    </xf>
    <xf numFmtId="0" fontId="11" fillId="2" borderId="2" xfId="2" applyFont="1" applyFill="1" applyBorder="1" applyAlignment="1" applyProtection="1">
      <alignment horizontal="center" vertical="center" wrapText="1" readingOrder="2"/>
    </xf>
    <xf numFmtId="0" fontId="11" fillId="2" borderId="19" xfId="2" applyFont="1" applyFill="1" applyBorder="1" applyAlignment="1" applyProtection="1">
      <alignment horizontal="center" vertical="center" wrapText="1" readingOrder="2"/>
    </xf>
    <xf numFmtId="0" fontId="11" fillId="2" borderId="6" xfId="2" applyFont="1" applyFill="1" applyBorder="1" applyAlignment="1" applyProtection="1">
      <alignment horizontal="center" vertical="center" wrapText="1" readingOrder="2"/>
    </xf>
    <xf numFmtId="0" fontId="11" fillId="2" borderId="10" xfId="2" applyFont="1" applyFill="1" applyBorder="1" applyAlignment="1" applyProtection="1">
      <alignment horizontal="center" vertical="center" wrapText="1" readingOrder="2"/>
    </xf>
    <xf numFmtId="0" fontId="34" fillId="3" borderId="0" xfId="0" applyFont="1" applyFill="1" applyAlignment="1" applyProtection="1">
      <alignment horizontal="center" vertical="center" readingOrder="2"/>
    </xf>
    <xf numFmtId="0" fontId="31" fillId="0" borderId="0" xfId="0" applyFont="1" applyFill="1" applyBorder="1" applyAlignment="1" applyProtection="1">
      <alignment horizontal="center" readingOrder="2"/>
    </xf>
    <xf numFmtId="14" fontId="31" fillId="0" borderId="0" xfId="0" applyNumberFormat="1" applyFont="1" applyFill="1" applyBorder="1" applyAlignment="1" applyProtection="1">
      <alignment horizontal="right" shrinkToFit="1" readingOrder="2"/>
      <protection locked="0"/>
    </xf>
    <xf numFmtId="49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167" fontId="31" fillId="0" borderId="0" xfId="0" applyNumberFormat="1" applyFont="1" applyFill="1" applyBorder="1" applyAlignment="1" applyProtection="1">
      <alignment horizontal="center" shrinkToFit="1" readingOrder="2"/>
    </xf>
    <xf numFmtId="14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0" fontId="40" fillId="0" borderId="0" xfId="0" applyFont="1" applyBorder="1" applyAlignment="1" applyProtection="1">
      <alignment horizontal="center" readingOrder="2"/>
    </xf>
    <xf numFmtId="0" fontId="40" fillId="0" borderId="0" xfId="0" applyFont="1" applyFill="1" applyBorder="1" applyAlignment="1" applyProtection="1">
      <alignment horizontal="center" readingOrder="2"/>
    </xf>
    <xf numFmtId="0" fontId="31" fillId="9" borderId="3" xfId="0" applyFont="1" applyFill="1" applyBorder="1" applyAlignment="1" applyProtection="1">
      <alignment horizontal="center" readingOrder="2"/>
      <protection locked="0"/>
    </xf>
    <xf numFmtId="0" fontId="31" fillId="9" borderId="4" xfId="0" applyFont="1" applyFill="1" applyBorder="1" applyAlignment="1" applyProtection="1">
      <alignment horizontal="center" readingOrder="2"/>
      <protection locked="0"/>
    </xf>
    <xf numFmtId="0" fontId="31" fillId="8" borderId="3" xfId="0" applyFont="1" applyFill="1" applyBorder="1" applyAlignment="1" applyProtection="1">
      <alignment horizontal="center" readingOrder="2"/>
    </xf>
    <xf numFmtId="0" fontId="31" fillId="8" borderId="5" xfId="0" applyFont="1" applyFill="1" applyBorder="1" applyAlignment="1" applyProtection="1">
      <alignment horizontal="center" readingOrder="2"/>
    </xf>
    <xf numFmtId="0" fontId="31" fillId="8" borderId="4" xfId="0" applyFont="1" applyFill="1" applyBorder="1" applyAlignment="1" applyProtection="1">
      <alignment horizontal="center" readingOrder="2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7" borderId="0" xfId="0" applyFont="1" applyFill="1" applyAlignment="1" applyProtection="1">
      <alignment horizontal="right" readingOrder="2"/>
    </xf>
    <xf numFmtId="14" fontId="0" fillId="0" borderId="0" xfId="0" applyNumberFormat="1" applyBorder="1" applyAlignment="1" applyProtection="1">
      <alignment horizontal="center" readingOrder="2"/>
    </xf>
    <xf numFmtId="0" fontId="11" fillId="2" borderId="18" xfId="0" applyFont="1" applyFill="1" applyBorder="1" applyAlignment="1" applyProtection="1">
      <alignment horizontal="center" vertical="center" wrapText="1" readingOrder="2"/>
    </xf>
    <xf numFmtId="0" fontId="11" fillId="2" borderId="60" xfId="0" applyFont="1" applyFill="1" applyBorder="1" applyAlignment="1" applyProtection="1">
      <alignment horizontal="center" vertical="center" wrapText="1" readingOrder="2"/>
    </xf>
    <xf numFmtId="0" fontId="11" fillId="2" borderId="7" xfId="0" applyFont="1" applyFill="1" applyBorder="1" applyAlignment="1" applyProtection="1">
      <alignment horizontal="center" vertical="center" wrapText="1" readingOrder="2"/>
    </xf>
    <xf numFmtId="0" fontId="11" fillId="2" borderId="8" xfId="0" applyFont="1" applyFill="1" applyBorder="1" applyAlignment="1" applyProtection="1">
      <alignment horizontal="center" vertical="center" wrapText="1" readingOrder="2"/>
    </xf>
    <xf numFmtId="0" fontId="11" fillId="2" borderId="66" xfId="0" applyFont="1" applyFill="1" applyBorder="1" applyAlignment="1" applyProtection="1">
      <alignment horizontal="center" vertical="center" wrapText="1" readingOrder="2"/>
    </xf>
    <xf numFmtId="0" fontId="11" fillId="2" borderId="67" xfId="0" applyFont="1" applyFill="1" applyBorder="1" applyAlignment="1" applyProtection="1">
      <alignment horizontal="center" vertical="center" wrapText="1" readingOrder="2"/>
    </xf>
    <xf numFmtId="0" fontId="31" fillId="0" borderId="0" xfId="0" applyFont="1" applyFill="1" applyAlignment="1" applyProtection="1">
      <alignment horizontal="right" readingOrder="2"/>
    </xf>
    <xf numFmtId="0" fontId="31" fillId="0" borderId="0" xfId="0" applyFont="1" applyFill="1" applyBorder="1" applyAlignment="1" applyProtection="1">
      <alignment horizontal="center" readingOrder="2"/>
      <protection locked="0"/>
    </xf>
    <xf numFmtId="9" fontId="31" fillId="0" borderId="0" xfId="0" applyNumberFormat="1" applyFont="1" applyFill="1" applyBorder="1" applyAlignment="1" applyProtection="1">
      <alignment horizontal="center" shrinkToFit="1" readingOrder="2"/>
      <protection locked="0"/>
    </xf>
    <xf numFmtId="0" fontId="11" fillId="2" borderId="39" xfId="2" applyFont="1" applyFill="1" applyBorder="1" applyAlignment="1" applyProtection="1">
      <alignment horizontal="center" vertical="center" wrapText="1" readingOrder="2"/>
    </xf>
    <xf numFmtId="0" fontId="31" fillId="8" borderId="24" xfId="0" applyFont="1" applyFill="1" applyBorder="1" applyAlignment="1" applyProtection="1">
      <alignment horizontal="center" vertical="center" readingOrder="2"/>
    </xf>
    <xf numFmtId="0" fontId="31" fillId="8" borderId="25" xfId="0" applyFont="1" applyFill="1" applyBorder="1" applyAlignment="1" applyProtection="1">
      <alignment horizontal="center" vertical="center" readingOrder="2"/>
    </xf>
    <xf numFmtId="0" fontId="31" fillId="7" borderId="0" xfId="0" applyFont="1" applyFill="1" applyAlignment="1" applyProtection="1">
      <alignment horizontal="center" readingOrder="2"/>
    </xf>
    <xf numFmtId="0" fontId="0" fillId="0" borderId="0" xfId="0" applyFill="1" applyBorder="1" applyAlignment="1" applyProtection="1">
      <alignment horizontal="center" readingOrder="1"/>
    </xf>
    <xf numFmtId="4" fontId="32" fillId="8" borderId="55" xfId="3" applyNumberFormat="1" applyFont="1" applyFill="1" applyBorder="1" applyAlignment="1">
      <alignment horizontal="center" vertical="center" wrapText="1" readingOrder="1"/>
    </xf>
    <xf numFmtId="4" fontId="32" fillId="8" borderId="47" xfId="3" applyNumberFormat="1" applyFont="1" applyFill="1" applyBorder="1" applyAlignment="1">
      <alignment horizontal="center" vertical="center" wrapText="1" readingOrder="1"/>
    </xf>
    <xf numFmtId="4" fontId="32" fillId="8" borderId="82" xfId="3" applyNumberFormat="1" applyFont="1" applyFill="1" applyBorder="1" applyAlignment="1">
      <alignment horizontal="center" vertical="center" wrapText="1" readingOrder="1"/>
    </xf>
    <xf numFmtId="4" fontId="11" fillId="8" borderId="34" xfId="2" applyNumberFormat="1" applyFont="1" applyFill="1" applyBorder="1" applyAlignment="1" applyProtection="1">
      <alignment horizontal="center" vertical="center" readingOrder="2"/>
    </xf>
    <xf numFmtId="4" fontId="11" fillId="8" borderId="1" xfId="2" applyNumberFormat="1" applyFont="1" applyFill="1" applyBorder="1" applyAlignment="1" applyProtection="1">
      <alignment horizontal="center" vertical="center" readingOrder="2"/>
    </xf>
    <xf numFmtId="168" fontId="11" fillId="8" borderId="1" xfId="2" applyNumberFormat="1" applyFont="1" applyFill="1" applyBorder="1" applyAlignment="1" applyProtection="1">
      <alignment horizontal="center" vertical="center" readingOrder="2"/>
    </xf>
    <xf numFmtId="168" fontId="11" fillId="8" borderId="68" xfId="2" applyNumberFormat="1" applyFont="1" applyFill="1" applyBorder="1" applyAlignment="1" applyProtection="1">
      <alignment horizontal="center" vertical="center" readingOrder="2"/>
    </xf>
    <xf numFmtId="0" fontId="11" fillId="8" borderId="3" xfId="2" applyFont="1" applyFill="1" applyBorder="1" applyAlignment="1" applyProtection="1">
      <alignment horizontal="center" vertical="center" shrinkToFit="1" readingOrder="2"/>
    </xf>
    <xf numFmtId="0" fontId="11" fillId="8" borderId="5" xfId="2" applyFont="1" applyFill="1" applyBorder="1" applyAlignment="1" applyProtection="1">
      <alignment horizontal="center" vertical="center" shrinkToFit="1" readingOrder="2"/>
    </xf>
    <xf numFmtId="0" fontId="11" fillId="8" borderId="4" xfId="2" applyFont="1" applyFill="1" applyBorder="1" applyAlignment="1" applyProtection="1">
      <alignment horizontal="center" vertical="center" shrinkToFit="1" readingOrder="2"/>
    </xf>
    <xf numFmtId="4" fontId="11" fillId="8" borderId="3" xfId="2" applyNumberFormat="1" applyFont="1" applyFill="1" applyBorder="1" applyAlignment="1" applyProtection="1">
      <alignment horizontal="center" vertical="center" readingOrder="2"/>
    </xf>
    <xf numFmtId="4" fontId="11" fillId="8" borderId="5" xfId="2" applyNumberFormat="1" applyFont="1" applyFill="1" applyBorder="1" applyAlignment="1" applyProtection="1">
      <alignment horizontal="center" vertical="center" readingOrder="2"/>
    </xf>
    <xf numFmtId="4" fontId="11" fillId="8" borderId="4" xfId="2" applyNumberFormat="1" applyFont="1" applyFill="1" applyBorder="1" applyAlignment="1" applyProtection="1">
      <alignment horizontal="center" vertical="center" readingOrder="2"/>
    </xf>
    <xf numFmtId="168" fontId="11" fillId="8" borderId="3" xfId="2" applyNumberFormat="1" applyFont="1" applyFill="1" applyBorder="1" applyAlignment="1" applyProtection="1">
      <alignment horizontal="center" vertical="center" shrinkToFit="1" readingOrder="2"/>
    </xf>
    <xf numFmtId="168" fontId="11" fillId="8" borderId="5" xfId="2" applyNumberFormat="1" applyFont="1" applyFill="1" applyBorder="1" applyAlignment="1" applyProtection="1">
      <alignment horizontal="center" vertical="center" shrinkToFit="1" readingOrder="2"/>
    </xf>
    <xf numFmtId="0" fontId="11" fillId="8" borderId="49" xfId="2" applyFont="1" applyFill="1" applyBorder="1" applyAlignment="1" applyProtection="1">
      <alignment horizontal="center" vertical="center" readingOrder="2"/>
    </xf>
    <xf numFmtId="4" fontId="32" fillId="8" borderId="50" xfId="1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54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8" borderId="4" xfId="2" applyFont="1" applyFill="1" applyBorder="1" applyAlignment="1" applyProtection="1">
      <alignment horizontal="center" vertical="center" readingOrder="2"/>
    </xf>
    <xf numFmtId="0" fontId="11" fillId="8" borderId="1" xfId="2" applyFont="1" applyFill="1" applyBorder="1" applyAlignment="1" applyProtection="1">
      <alignment horizontal="center" vertical="center" readingOrder="2"/>
    </xf>
    <xf numFmtId="164" fontId="11" fillId="0" borderId="37" xfId="2" applyNumberFormat="1" applyFont="1" applyFill="1" applyBorder="1" applyAlignment="1" applyProtection="1">
      <alignment horizontal="center" vertical="center" shrinkToFit="1" readingOrder="1"/>
    </xf>
    <xf numFmtId="164" fontId="11" fillId="0" borderId="9" xfId="2" applyNumberFormat="1" applyFont="1" applyFill="1" applyBorder="1" applyAlignment="1" applyProtection="1">
      <alignment horizontal="center" vertical="center" shrinkToFit="1" readingOrder="1"/>
    </xf>
    <xf numFmtId="164" fontId="11" fillId="0" borderId="20" xfId="2" applyNumberFormat="1" applyFont="1" applyFill="1" applyBorder="1" applyAlignment="1" applyProtection="1">
      <alignment horizontal="center" vertical="center" shrinkToFit="1" readingOrder="1"/>
    </xf>
    <xf numFmtId="164" fontId="11" fillId="0" borderId="38" xfId="2" applyNumberFormat="1" applyFont="1" applyFill="1" applyBorder="1" applyAlignment="1" applyProtection="1">
      <alignment horizontal="center" vertical="center" shrinkToFit="1" readingOrder="1"/>
    </xf>
    <xf numFmtId="164" fontId="11" fillId="0" borderId="0" xfId="2" applyNumberFormat="1" applyFont="1" applyFill="1" applyBorder="1" applyAlignment="1" applyProtection="1">
      <alignment horizontal="center" vertical="center" shrinkToFit="1" readingOrder="1"/>
    </xf>
    <xf numFmtId="164" fontId="11" fillId="0" borderId="21" xfId="2" applyNumberFormat="1" applyFont="1" applyFill="1" applyBorder="1" applyAlignment="1" applyProtection="1">
      <alignment horizontal="center" vertical="center" shrinkToFit="1" readingOrder="1"/>
    </xf>
    <xf numFmtId="164" fontId="11" fillId="0" borderId="16" xfId="2" applyNumberFormat="1" applyFont="1" applyFill="1" applyBorder="1" applyAlignment="1" applyProtection="1">
      <alignment horizontal="center" vertical="center" shrinkToFit="1" readingOrder="1"/>
    </xf>
    <xf numFmtId="164" fontId="11" fillId="0" borderId="17" xfId="2" applyNumberFormat="1" applyFont="1" applyFill="1" applyBorder="1" applyAlignment="1" applyProtection="1">
      <alignment horizontal="center" vertical="center" shrinkToFit="1" readingOrder="1"/>
    </xf>
    <xf numFmtId="164" fontId="11" fillId="0" borderId="48" xfId="2" applyNumberFormat="1" applyFont="1" applyFill="1" applyBorder="1" applyAlignment="1" applyProtection="1">
      <alignment horizontal="center" vertical="center" shrinkToFit="1" readingOrder="1"/>
    </xf>
    <xf numFmtId="0" fontId="12" fillId="0" borderId="37" xfId="2" applyFont="1" applyFill="1" applyBorder="1" applyAlignment="1" applyProtection="1">
      <alignment horizontal="center" vertical="center" readingOrder="1"/>
    </xf>
    <xf numFmtId="0" fontId="12" fillId="0" borderId="9" xfId="2" applyFont="1" applyFill="1" applyBorder="1" applyAlignment="1" applyProtection="1">
      <alignment horizontal="center" vertical="center" readingOrder="1"/>
    </xf>
    <xf numFmtId="0" fontId="12" fillId="0" borderId="20" xfId="2" applyFont="1" applyFill="1" applyBorder="1" applyAlignment="1" applyProtection="1">
      <alignment horizontal="center" vertical="center" readingOrder="1"/>
    </xf>
    <xf numFmtId="0" fontId="12" fillId="0" borderId="38" xfId="2" applyFont="1" applyFill="1" applyBorder="1" applyAlignment="1" applyProtection="1">
      <alignment horizontal="center" vertical="center" readingOrder="1"/>
    </xf>
    <xf numFmtId="0" fontId="12" fillId="0" borderId="0" xfId="2" applyFont="1" applyFill="1" applyBorder="1" applyAlignment="1" applyProtection="1">
      <alignment horizontal="center" vertical="center" readingOrder="1"/>
    </xf>
    <xf numFmtId="0" fontId="12" fillId="0" borderId="21" xfId="2" applyFont="1" applyFill="1" applyBorder="1" applyAlignment="1" applyProtection="1">
      <alignment horizontal="center" vertical="center" readingOrder="1"/>
    </xf>
    <xf numFmtId="0" fontId="12" fillId="0" borderId="16" xfId="2" applyFont="1" applyFill="1" applyBorder="1" applyAlignment="1" applyProtection="1">
      <alignment horizontal="center" vertical="center" readingOrder="1"/>
    </xf>
    <xf numFmtId="0" fontId="12" fillId="0" borderId="17" xfId="2" applyFont="1" applyFill="1" applyBorder="1" applyAlignment="1" applyProtection="1">
      <alignment horizontal="center" vertical="center" readingOrder="1"/>
    </xf>
    <xf numFmtId="0" fontId="12" fillId="0" borderId="48" xfId="2" applyFont="1" applyFill="1" applyBorder="1" applyAlignment="1" applyProtection="1">
      <alignment horizontal="center" vertical="center" readingOrder="1"/>
    </xf>
    <xf numFmtId="0" fontId="11" fillId="2" borderId="4" xfId="2" applyFont="1" applyFill="1" applyBorder="1" applyAlignment="1" applyProtection="1">
      <alignment horizontal="center" vertical="center" wrapText="1" readingOrder="2"/>
    </xf>
    <xf numFmtId="0" fontId="11" fillId="8" borderId="46" xfId="0" applyFont="1" applyFill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11" fillId="8" borderId="54" xfId="0" applyFont="1" applyFill="1" applyBorder="1" applyAlignment="1">
      <alignment horizontal="center" vertical="center" wrapText="1"/>
    </xf>
    <xf numFmtId="0" fontId="11" fillId="8" borderId="52" xfId="2" applyFont="1" applyFill="1" applyBorder="1" applyAlignment="1" applyProtection="1">
      <alignment horizontal="center" vertical="center" readingOrder="2"/>
    </xf>
    <xf numFmtId="0" fontId="11" fillId="8" borderId="53" xfId="2" applyFont="1" applyFill="1" applyBorder="1" applyAlignment="1" applyProtection="1">
      <alignment horizontal="center" vertical="center" readingOrder="2"/>
    </xf>
    <xf numFmtId="0" fontId="11" fillId="8" borderId="36" xfId="2" applyFont="1" applyFill="1" applyBorder="1" applyAlignment="1" applyProtection="1">
      <alignment horizontal="center" vertical="center" readingOrder="2"/>
    </xf>
    <xf numFmtId="0" fontId="11" fillId="8" borderId="80" xfId="2" applyFont="1" applyFill="1" applyBorder="1" applyAlignment="1" applyProtection="1">
      <alignment horizontal="center" vertical="center" readingOrder="2"/>
    </xf>
    <xf numFmtId="0" fontId="11" fillId="8" borderId="19" xfId="2" applyFont="1" applyFill="1" applyBorder="1" applyAlignment="1" applyProtection="1">
      <alignment horizontal="center" vertical="center" readingOrder="2"/>
    </xf>
    <xf numFmtId="0" fontId="11" fillId="8" borderId="6" xfId="2" applyFont="1" applyFill="1" applyBorder="1" applyAlignment="1" applyProtection="1">
      <alignment horizontal="center" vertical="center" readingOrder="2"/>
    </xf>
    <xf numFmtId="0" fontId="11" fillId="8" borderId="10" xfId="2" applyFont="1" applyFill="1" applyBorder="1" applyAlignment="1" applyProtection="1">
      <alignment horizontal="center" vertical="center" readingOrder="2"/>
    </xf>
    <xf numFmtId="0" fontId="20" fillId="8" borderId="1" xfId="2" applyFont="1" applyFill="1" applyBorder="1" applyAlignment="1" applyProtection="1">
      <alignment horizontal="center" vertical="center" readingOrder="2"/>
    </xf>
    <xf numFmtId="168" fontId="20" fillId="8" borderId="3" xfId="2" applyNumberFormat="1" applyFont="1" applyFill="1" applyBorder="1" applyAlignment="1" applyProtection="1">
      <alignment horizontal="center" vertical="center" readingOrder="2"/>
    </xf>
    <xf numFmtId="168" fontId="20" fillId="8" borderId="4" xfId="2" applyNumberFormat="1" applyFont="1" applyFill="1" applyBorder="1" applyAlignment="1" applyProtection="1">
      <alignment horizontal="center" vertical="center" readingOrder="2"/>
    </xf>
    <xf numFmtId="10" fontId="20" fillId="5" borderId="49" xfId="2" applyNumberFormat="1" applyFont="1" applyFill="1" applyBorder="1" applyAlignment="1" applyProtection="1">
      <alignment horizontal="center" vertical="center" readingOrder="2"/>
    </xf>
    <xf numFmtId="4" fontId="32" fillId="8" borderId="50" xfId="3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82" xfId="3" applyNumberFormat="1" applyFont="1" applyFill="1" applyBorder="1" applyAlignment="1" applyProtection="1">
      <alignment horizontal="center" vertical="center" wrapText="1" readingOrder="1"/>
      <protection locked="0"/>
    </xf>
    <xf numFmtId="4" fontId="32" fillId="8" borderId="56" xfId="0" applyNumberFormat="1" applyFont="1" applyFill="1" applyBorder="1" applyAlignment="1" applyProtection="1">
      <alignment horizontal="center" vertical="center" wrapText="1" shrinkToFit="1" readingOrder="1"/>
    </xf>
    <xf numFmtId="4" fontId="32" fillId="8" borderId="57" xfId="0" applyNumberFormat="1" applyFont="1" applyFill="1" applyBorder="1" applyAlignment="1" applyProtection="1">
      <alignment horizontal="center" vertical="center" wrapText="1" shrinkToFit="1" readingOrder="1"/>
    </xf>
    <xf numFmtId="0" fontId="12" fillId="10" borderId="3" xfId="2" applyFont="1" applyFill="1" applyBorder="1" applyAlignment="1" applyProtection="1">
      <alignment horizontal="center" vertical="center" readingOrder="1"/>
      <protection locked="0"/>
    </xf>
    <xf numFmtId="0" fontId="12" fillId="10" borderId="4" xfId="2" applyFont="1" applyFill="1" applyBorder="1" applyAlignment="1" applyProtection="1">
      <alignment horizontal="center" vertical="center" readingOrder="1"/>
      <protection locked="0"/>
    </xf>
    <xf numFmtId="0" fontId="21" fillId="10" borderId="3" xfId="2" applyFont="1" applyFill="1" applyBorder="1" applyAlignment="1" applyProtection="1">
      <alignment horizontal="center" vertical="center" readingOrder="1"/>
      <protection locked="0"/>
    </xf>
    <xf numFmtId="0" fontId="21" fillId="10" borderId="5" xfId="2" applyFont="1" applyFill="1" applyBorder="1" applyAlignment="1" applyProtection="1">
      <alignment horizontal="center" vertical="center" readingOrder="1"/>
      <protection locked="0"/>
    </xf>
    <xf numFmtId="0" fontId="21" fillId="10" borderId="4" xfId="2" applyFont="1" applyFill="1" applyBorder="1" applyAlignment="1" applyProtection="1">
      <alignment horizontal="center" vertical="center" readingOrder="1"/>
      <protection locked="0"/>
    </xf>
    <xf numFmtId="0" fontId="21" fillId="10" borderId="1" xfId="2" applyFont="1" applyFill="1" applyBorder="1" applyAlignment="1" applyProtection="1">
      <alignment horizontal="center" vertical="center" readingOrder="1"/>
      <protection locked="0"/>
    </xf>
    <xf numFmtId="4" fontId="20" fillId="8" borderId="1" xfId="2" applyNumberFormat="1" applyFont="1" applyFill="1" applyBorder="1" applyAlignment="1" applyProtection="1">
      <alignment horizontal="center" vertical="center" readingOrder="2"/>
    </xf>
    <xf numFmtId="0" fontId="11" fillId="8" borderId="68" xfId="2" applyFont="1" applyFill="1" applyBorder="1" applyAlignment="1" applyProtection="1">
      <alignment horizontal="center" vertical="center" readingOrder="2"/>
    </xf>
    <xf numFmtId="168" fontId="20" fillId="8" borderId="1" xfId="2" applyNumberFormat="1" applyFont="1" applyFill="1" applyBorder="1" applyAlignment="1" applyProtection="1">
      <alignment horizontal="center" vertical="center" readingOrder="2"/>
    </xf>
    <xf numFmtId="168" fontId="20" fillId="8" borderId="68" xfId="2" applyNumberFormat="1" applyFont="1" applyFill="1" applyBorder="1" applyAlignment="1" applyProtection="1">
      <alignment horizontal="center" vertical="center" readingOrder="2"/>
    </xf>
    <xf numFmtId="0" fontId="11" fillId="8" borderId="34" xfId="2" applyFont="1" applyFill="1" applyBorder="1" applyAlignment="1" applyProtection="1">
      <alignment horizontal="center" vertical="center" readingOrder="2"/>
    </xf>
    <xf numFmtId="0" fontId="36" fillId="0" borderId="0" xfId="0" applyFont="1" applyFill="1" applyBorder="1" applyAlignment="1" applyProtection="1">
      <alignment horizontal="right" vertical="center" shrinkToFit="1" readingOrder="2"/>
    </xf>
    <xf numFmtId="0" fontId="35" fillId="0" borderId="0" xfId="0" applyFont="1" applyFill="1" applyBorder="1" applyAlignment="1" applyProtection="1">
      <alignment horizontal="right" vertical="center" readingOrder="2"/>
    </xf>
    <xf numFmtId="0" fontId="20" fillId="8" borderId="70" xfId="0" applyFont="1" applyFill="1" applyBorder="1" applyAlignment="1" applyProtection="1">
      <alignment horizontal="center" vertical="center" wrapText="1"/>
    </xf>
    <xf numFmtId="0" fontId="20" fillId="8" borderId="71" xfId="0" applyFont="1" applyFill="1" applyBorder="1" applyAlignment="1" applyProtection="1">
      <alignment horizontal="center" vertical="center" wrapText="1"/>
    </xf>
    <xf numFmtId="0" fontId="31" fillId="9" borderId="5" xfId="0" applyFont="1" applyFill="1" applyBorder="1" applyAlignment="1" applyProtection="1">
      <alignment horizontal="center" readingOrder="2"/>
      <protection locked="0"/>
    </xf>
    <xf numFmtId="0" fontId="20" fillId="0" borderId="0" xfId="0" applyFont="1" applyFill="1" applyBorder="1" applyAlignment="1" applyProtection="1">
      <alignment horizontal="center" vertical="center" wrapText="1"/>
    </xf>
    <xf numFmtId="9" fontId="31" fillId="0" borderId="0" xfId="0" applyNumberFormat="1" applyFont="1" applyFill="1" applyBorder="1" applyAlignment="1" applyProtection="1">
      <alignment horizontal="right" shrinkToFit="1" readingOrder="1"/>
    </xf>
    <xf numFmtId="0" fontId="11" fillId="8" borderId="72" xfId="0" applyFont="1" applyFill="1" applyBorder="1" applyAlignment="1" applyProtection="1">
      <alignment horizontal="center" vertical="center" wrapText="1"/>
    </xf>
    <xf numFmtId="0" fontId="11" fillId="8" borderId="71" xfId="0" applyFont="1" applyFill="1" applyBorder="1" applyAlignment="1" applyProtection="1">
      <alignment horizontal="center" vertical="center" wrapText="1"/>
    </xf>
    <xf numFmtId="0" fontId="11" fillId="8" borderId="73" xfId="0" applyFont="1" applyFill="1" applyBorder="1" applyAlignment="1" applyProtection="1">
      <alignment horizontal="center" vertical="center" wrapText="1"/>
    </xf>
    <xf numFmtId="49" fontId="31" fillId="0" borderId="29" xfId="0" applyNumberFormat="1" applyFont="1" applyFill="1" applyBorder="1" applyAlignment="1" applyProtection="1">
      <alignment horizontal="center" readingOrder="2"/>
      <protection locked="0"/>
    </xf>
    <xf numFmtId="49" fontId="31" fillId="0" borderId="0" xfId="0" applyNumberFormat="1" applyFont="1" applyFill="1" applyBorder="1" applyAlignment="1" applyProtection="1">
      <alignment horizontal="center" readingOrder="2"/>
      <protection locked="0"/>
    </xf>
    <xf numFmtId="0" fontId="11" fillId="2" borderId="63" xfId="0" applyFont="1" applyFill="1" applyBorder="1" applyAlignment="1" applyProtection="1">
      <alignment horizontal="center" vertical="center" wrapText="1" readingOrder="2"/>
    </xf>
    <xf numFmtId="0" fontId="11" fillId="2" borderId="14" xfId="0" applyFont="1" applyFill="1" applyBorder="1" applyAlignment="1" applyProtection="1">
      <alignment horizontal="center" vertical="center" wrapText="1" readingOrder="2"/>
    </xf>
    <xf numFmtId="0" fontId="11" fillId="2" borderId="38" xfId="0" applyFont="1" applyFill="1" applyBorder="1" applyAlignment="1" applyProtection="1">
      <alignment horizontal="center" vertical="center" wrapText="1" readingOrder="2"/>
    </xf>
    <xf numFmtId="0" fontId="11" fillId="2" borderId="2" xfId="0" applyFont="1" applyFill="1" applyBorder="1" applyAlignment="1" applyProtection="1">
      <alignment horizontal="center" vertical="center" wrapText="1" readingOrder="2"/>
    </xf>
    <xf numFmtId="0" fontId="11" fillId="2" borderId="64" xfId="0" applyFont="1" applyFill="1" applyBorder="1" applyAlignment="1" applyProtection="1">
      <alignment horizontal="center" vertical="center" wrapText="1" readingOrder="2"/>
    </xf>
    <xf numFmtId="0" fontId="11" fillId="2" borderId="10" xfId="0" applyFont="1" applyFill="1" applyBorder="1" applyAlignment="1" applyProtection="1">
      <alignment horizontal="center" vertical="center" wrapText="1" readingOrder="2"/>
    </xf>
    <xf numFmtId="0" fontId="5" fillId="2" borderId="75" xfId="2" applyFont="1" applyFill="1" applyBorder="1" applyAlignment="1" applyProtection="1">
      <alignment horizontal="center" vertical="center" wrapText="1" readingOrder="2"/>
    </xf>
    <xf numFmtId="0" fontId="5" fillId="2" borderId="76" xfId="2" applyFont="1" applyFill="1" applyBorder="1" applyAlignment="1" applyProtection="1">
      <alignment horizontal="center" vertical="center" wrapText="1" readingOrder="2"/>
    </xf>
    <xf numFmtId="0" fontId="5" fillId="2" borderId="77" xfId="2" applyFont="1" applyFill="1" applyBorder="1" applyAlignment="1" applyProtection="1">
      <alignment horizontal="center" vertical="center" wrapText="1" readingOrder="2"/>
    </xf>
    <xf numFmtId="14" fontId="31" fillId="0" borderId="0" xfId="0" applyNumberFormat="1" applyFont="1" applyFill="1" applyBorder="1" applyAlignment="1" applyProtection="1">
      <alignment horizontal="center" readingOrder="2"/>
      <protection locked="0"/>
    </xf>
    <xf numFmtId="167" fontId="31" fillId="0" borderId="0" xfId="0" applyNumberFormat="1" applyFont="1" applyFill="1" applyBorder="1" applyAlignment="1" applyProtection="1">
      <alignment horizontal="center" readingOrder="2"/>
      <protection locked="0"/>
    </xf>
    <xf numFmtId="0" fontId="11" fillId="2" borderId="60" xfId="2" applyFont="1" applyFill="1" applyBorder="1" applyAlignment="1" applyProtection="1">
      <alignment horizontal="center" vertical="center" wrapText="1" readingOrder="2"/>
    </xf>
    <xf numFmtId="0" fontId="11" fillId="2" borderId="21" xfId="2" applyFont="1" applyFill="1" applyBorder="1" applyAlignment="1" applyProtection="1">
      <alignment horizontal="center" vertical="center" wrapText="1" readingOrder="2"/>
    </xf>
    <xf numFmtId="0" fontId="11" fillId="2" borderId="61" xfId="2" applyFont="1" applyFill="1" applyBorder="1" applyAlignment="1" applyProtection="1">
      <alignment horizontal="center" vertical="center" wrapText="1" readingOrder="2"/>
    </xf>
    <xf numFmtId="0" fontId="11" fillId="2" borderId="1" xfId="2" applyFont="1" applyFill="1" applyBorder="1" applyAlignment="1" applyProtection="1">
      <alignment horizontal="center" vertical="center" wrapText="1" readingOrder="2"/>
    </xf>
    <xf numFmtId="164" fontId="20" fillId="10" borderId="3" xfId="2" applyNumberFormat="1" applyFont="1" applyFill="1" applyBorder="1" applyAlignment="1" applyProtection="1">
      <alignment horizontal="center" vertical="center" shrinkToFit="1" readingOrder="1"/>
      <protection locked="0"/>
    </xf>
    <xf numFmtId="164" fontId="20" fillId="10" borderId="5" xfId="2" applyNumberFormat="1" applyFont="1" applyFill="1" applyBorder="1" applyAlignment="1" applyProtection="1">
      <alignment horizontal="center" vertical="center" shrinkToFit="1" readingOrder="1"/>
      <protection locked="0"/>
    </xf>
    <xf numFmtId="164" fontId="20" fillId="10" borderId="4" xfId="2" applyNumberFormat="1" applyFont="1" applyFill="1" applyBorder="1" applyAlignment="1" applyProtection="1">
      <alignment horizontal="center" vertical="center" shrinkToFit="1" readingOrder="1"/>
      <protection locked="0"/>
    </xf>
    <xf numFmtId="0" fontId="12" fillId="8" borderId="3" xfId="2" applyFont="1" applyFill="1" applyBorder="1" applyAlignment="1" applyProtection="1">
      <alignment horizontal="center" vertical="center" readingOrder="1"/>
    </xf>
    <xf numFmtId="0" fontId="12" fillId="8" borderId="5" xfId="2" applyFont="1" applyFill="1" applyBorder="1" applyAlignment="1" applyProtection="1">
      <alignment horizontal="center" vertical="center" readingOrder="1"/>
    </xf>
    <xf numFmtId="0" fontId="12" fillId="8" borderId="4" xfId="2" applyFont="1" applyFill="1" applyBorder="1" applyAlignment="1" applyProtection="1">
      <alignment horizontal="center" vertical="center" readingOrder="1"/>
    </xf>
    <xf numFmtId="0" fontId="12" fillId="10" borderId="5" xfId="2" applyFont="1" applyFill="1" applyBorder="1" applyAlignment="1" applyProtection="1">
      <alignment horizontal="center" vertical="center" readingOrder="1"/>
      <protection locked="0"/>
    </xf>
    <xf numFmtId="0" fontId="12" fillId="8" borderId="1" xfId="2" applyFont="1" applyFill="1" applyBorder="1" applyAlignment="1" applyProtection="1">
      <alignment horizontal="center" vertical="center" readingOrder="1"/>
    </xf>
    <xf numFmtId="0" fontId="11" fillId="0" borderId="35" xfId="2" applyFont="1" applyFill="1" applyBorder="1" applyAlignment="1" applyProtection="1">
      <alignment horizontal="center" vertical="center" readingOrder="2"/>
    </xf>
    <xf numFmtId="0" fontId="11" fillId="0" borderId="0" xfId="2" applyFont="1" applyFill="1" applyBorder="1" applyAlignment="1" applyProtection="1">
      <alignment horizontal="center" vertical="center" readingOrder="2"/>
    </xf>
    <xf numFmtId="0" fontId="12" fillId="8" borderId="3" xfId="2" applyFont="1" applyFill="1" applyBorder="1" applyAlignment="1" applyProtection="1">
      <alignment horizontal="center" vertical="center" wrapText="1" readingOrder="1"/>
    </xf>
    <xf numFmtId="0" fontId="12" fillId="8" borderId="5" xfId="2" applyFont="1" applyFill="1" applyBorder="1" applyAlignment="1" applyProtection="1">
      <alignment horizontal="center" vertical="center" wrapText="1" readingOrder="1"/>
    </xf>
    <xf numFmtId="0" fontId="12" fillId="8" borderId="4" xfId="2" applyFont="1" applyFill="1" applyBorder="1" applyAlignment="1" applyProtection="1">
      <alignment horizontal="center" vertical="center" wrapText="1" readingOrder="1"/>
    </xf>
    <xf numFmtId="0" fontId="11" fillId="8" borderId="3" xfId="2" applyFont="1" applyFill="1" applyBorder="1" applyAlignment="1" applyProtection="1">
      <alignment horizontal="center" vertical="center" readingOrder="2"/>
    </xf>
    <xf numFmtId="0" fontId="11" fillId="8" borderId="5" xfId="2" applyFont="1" applyFill="1" applyBorder="1" applyAlignment="1" applyProtection="1">
      <alignment horizontal="center" vertical="center" readingOrder="2"/>
    </xf>
    <xf numFmtId="164" fontId="30" fillId="2" borderId="3" xfId="2" applyNumberFormat="1" applyFont="1" applyFill="1" applyBorder="1" applyAlignment="1" applyProtection="1">
      <alignment horizontal="center" vertical="center" shrinkToFit="1" readingOrder="2"/>
    </xf>
    <xf numFmtId="164" fontId="30" fillId="2" borderId="5" xfId="2" applyNumberFormat="1" applyFont="1" applyFill="1" applyBorder="1" applyAlignment="1" applyProtection="1">
      <alignment horizontal="center" vertical="center" shrinkToFit="1" readingOrder="2"/>
    </xf>
    <xf numFmtId="164" fontId="30" fillId="2" borderId="4" xfId="2" applyNumberFormat="1" applyFont="1" applyFill="1" applyBorder="1" applyAlignment="1" applyProtection="1">
      <alignment horizontal="center" vertical="center" shrinkToFit="1" readingOrder="2"/>
    </xf>
    <xf numFmtId="0" fontId="11" fillId="8" borderId="79" xfId="2" applyFont="1" applyFill="1" applyBorder="1" applyAlignment="1" applyProtection="1">
      <alignment horizontal="center" vertical="center" readingOrder="2"/>
    </xf>
    <xf numFmtId="49" fontId="31" fillId="0" borderId="0" xfId="0" applyNumberFormat="1" applyFont="1" applyFill="1" applyBorder="1" applyAlignment="1" applyProtection="1">
      <alignment horizontal="right" wrapText="1" readingOrder="1"/>
    </xf>
    <xf numFmtId="0" fontId="31" fillId="0" borderId="0" xfId="0" applyFont="1" applyFill="1" applyBorder="1" applyAlignment="1" applyProtection="1">
      <alignment horizontal="right" readingOrder="2"/>
    </xf>
    <xf numFmtId="0" fontId="11" fillId="2" borderId="23" xfId="2" applyFont="1" applyFill="1" applyBorder="1" applyAlignment="1" applyProtection="1">
      <alignment horizontal="center" vertical="center" wrapText="1" readingOrder="2"/>
    </xf>
    <xf numFmtId="0" fontId="11" fillId="2" borderId="74" xfId="2" applyFont="1" applyFill="1" applyBorder="1" applyAlignment="1" applyProtection="1">
      <alignment horizontal="center" vertical="center" wrapText="1" readingOrder="2"/>
    </xf>
    <xf numFmtId="0" fontId="11" fillId="2" borderId="58" xfId="2" applyFont="1" applyFill="1" applyBorder="1" applyAlignment="1" applyProtection="1">
      <alignment horizontal="center" vertical="center" wrapText="1" readingOrder="2"/>
    </xf>
    <xf numFmtId="0" fontId="11" fillId="2" borderId="59" xfId="2" applyFont="1" applyFill="1" applyBorder="1" applyAlignment="1" applyProtection="1">
      <alignment horizontal="center" vertical="center" wrapText="1" readingOrder="2"/>
    </xf>
    <xf numFmtId="0" fontId="20" fillId="2" borderId="49" xfId="2" applyFont="1" applyFill="1" applyBorder="1" applyAlignment="1" applyProtection="1">
      <alignment horizontal="center" vertical="center" readingOrder="1"/>
    </xf>
    <xf numFmtId="14" fontId="31" fillId="0" borderId="29" xfId="0" applyNumberFormat="1" applyFont="1" applyFill="1" applyBorder="1" applyAlignment="1" applyProtection="1">
      <alignment horizontal="center" readingOrder="2"/>
      <protection locked="0"/>
    </xf>
    <xf numFmtId="1" fontId="31" fillId="0" borderId="29" xfId="0" applyNumberFormat="1" applyFont="1" applyFill="1" applyBorder="1" applyAlignment="1" applyProtection="1">
      <alignment horizontal="center" vertical="center" shrinkToFit="1" readingOrder="2"/>
      <protection locked="0"/>
    </xf>
    <xf numFmtId="1" fontId="31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0" fontId="17" fillId="8" borderId="3" xfId="0" applyFont="1" applyFill="1" applyBorder="1" applyAlignment="1" applyProtection="1">
      <alignment horizontal="center" vertical="center" readingOrder="2"/>
    </xf>
    <xf numFmtId="0" fontId="17" fillId="8" borderId="5" xfId="0" applyFont="1" applyFill="1" applyBorder="1" applyAlignment="1" applyProtection="1">
      <alignment horizontal="center" vertical="center" readingOrder="2"/>
    </xf>
    <xf numFmtId="0" fontId="17" fillId="8" borderId="4" xfId="0" applyFont="1" applyFill="1" applyBorder="1" applyAlignment="1" applyProtection="1">
      <alignment horizontal="center" vertical="center" readingOrder="2"/>
    </xf>
    <xf numFmtId="4" fontId="20" fillId="8" borderId="3" xfId="2" applyNumberFormat="1" applyFont="1" applyFill="1" applyBorder="1" applyAlignment="1" applyProtection="1">
      <alignment horizontal="center" vertical="center" readingOrder="2"/>
    </xf>
    <xf numFmtId="4" fontId="20" fillId="8" borderId="5" xfId="2" applyNumberFormat="1" applyFont="1" applyFill="1" applyBorder="1" applyAlignment="1" applyProtection="1">
      <alignment horizontal="center" vertical="center" readingOrder="2"/>
    </xf>
    <xf numFmtId="4" fontId="20" fillId="8" borderId="4" xfId="2" applyNumberFormat="1" applyFont="1" applyFill="1" applyBorder="1" applyAlignment="1" applyProtection="1">
      <alignment horizontal="center" vertical="center" readingOrder="2"/>
    </xf>
    <xf numFmtId="0" fontId="20" fillId="6" borderId="49" xfId="2" applyFont="1" applyFill="1" applyBorder="1" applyAlignment="1" applyProtection="1">
      <alignment horizontal="center" vertical="center" readingOrder="2"/>
    </xf>
  </cellXfs>
  <cellStyles count="6">
    <cellStyle name="Comma" xfId="5" builtinId="3"/>
    <cellStyle name="Currency" xfId="1" builtinId="4"/>
    <cellStyle name="Normal" xfId="0" builtinId="0"/>
    <cellStyle name="Normal_קובץ חשבוניות  % 4 התיק'  מע''מ % 16.5" xfId="2"/>
    <cellStyle name="Percent" xfId="3" builtinId="5"/>
    <cellStyle name="היפר-קישור" xfId="4" builtin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CCFFCC"/>
      <color rgb="FFFFFFCC"/>
      <color rgb="FFCCFF99"/>
      <color rgb="FFFF66FF"/>
      <color rgb="FFFF9999"/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/>
  <dimension ref="A1:CJ329"/>
  <sheetViews>
    <sheetView showGridLines="0" rightToLeft="1" tabSelected="1" view="pageBreakPreview" zoomScale="75" zoomScaleNormal="75" zoomScaleSheetLayoutView="75" workbookViewId="0">
      <selection activeCell="H8" sqref="H8:I8"/>
    </sheetView>
  </sheetViews>
  <sheetFormatPr defaultColWidth="9.140625" defaultRowHeight="12.75" x14ac:dyDescent="0.2"/>
  <cols>
    <col min="1" max="1" width="2.42578125" style="2" customWidth="1"/>
    <col min="2" max="2" width="6.7109375" style="1" customWidth="1"/>
    <col min="3" max="3" width="14.140625" style="1" customWidth="1"/>
    <col min="4" max="4" width="26.85546875" style="1" customWidth="1"/>
    <col min="5" max="5" width="14.7109375" style="1" customWidth="1"/>
    <col min="6" max="6" width="7.85546875" style="1" customWidth="1"/>
    <col min="7" max="7" width="2.7109375" style="1" customWidth="1"/>
    <col min="8" max="8" width="36.7109375" style="1" customWidth="1"/>
    <col min="9" max="9" width="7.5703125" style="1" customWidth="1"/>
    <col min="10" max="10" width="5.28515625" style="1" customWidth="1"/>
    <col min="11" max="11" width="4.5703125" style="1" customWidth="1"/>
    <col min="12" max="12" width="9.85546875" style="1" customWidth="1"/>
    <col min="13" max="13" width="13.28515625" style="1" customWidth="1"/>
    <col min="14" max="14" width="14.140625" style="1" customWidth="1"/>
    <col min="15" max="16" width="3.42578125" style="1" hidden="1" customWidth="1"/>
    <col min="17" max="17" width="3.140625" style="1" hidden="1" customWidth="1"/>
    <col min="18" max="18" width="2.7109375" style="1" hidden="1" customWidth="1"/>
    <col min="19" max="19" width="2" style="1" hidden="1" customWidth="1"/>
    <col min="20" max="20" width="2.140625" style="1" hidden="1" customWidth="1"/>
    <col min="21" max="21" width="11.42578125" style="1" customWidth="1"/>
    <col min="22" max="22" width="10.7109375" style="1" customWidth="1"/>
    <col min="23" max="23" width="7.7109375" style="1" customWidth="1"/>
    <col min="24" max="24" width="0.28515625" style="1" customWidth="1"/>
    <col min="25" max="25" width="5.5703125" style="1" customWidth="1"/>
    <col min="26" max="26" width="7.140625" style="1" bestFit="1" customWidth="1"/>
    <col min="27" max="27" width="5.7109375" style="1" customWidth="1"/>
    <col min="28" max="28" width="5.28515625" style="1" customWidth="1"/>
    <col min="29" max="29" width="9.140625" style="1" customWidth="1"/>
    <col min="30" max="30" width="16.140625" style="1" customWidth="1"/>
    <col min="31" max="31" width="14.5703125" style="1" customWidth="1"/>
    <col min="32" max="32" width="2.28515625" style="1" customWidth="1"/>
    <col min="33" max="33" width="12.28515625" style="1" customWidth="1"/>
    <col min="34" max="34" width="4.140625" style="17" customWidth="1"/>
    <col min="35" max="35" width="6.7109375" style="1" customWidth="1"/>
    <col min="36" max="36" width="7.42578125" style="1" customWidth="1"/>
    <col min="37" max="37" width="2.28515625" style="1" customWidth="1"/>
    <col min="38" max="38" width="1.7109375" style="1" customWidth="1"/>
    <col min="39" max="39" width="3.28515625" style="1" customWidth="1"/>
    <col min="40" max="40" width="4.7109375" style="1" customWidth="1"/>
    <col min="41" max="41" width="14" style="1" customWidth="1"/>
    <col min="42" max="42" width="10.85546875" style="1" customWidth="1"/>
    <col min="43" max="43" width="10.7109375" style="1" customWidth="1"/>
    <col min="44" max="44" width="10.140625" style="1" customWidth="1"/>
    <col min="45" max="45" width="9.140625" style="1" customWidth="1"/>
    <col min="46" max="46" width="13" style="1" customWidth="1"/>
    <col min="47" max="47" width="13" style="2" customWidth="1"/>
    <col min="48" max="86" width="9.140625" style="2" customWidth="1"/>
    <col min="87" max="16384" width="9.140625" style="2"/>
  </cols>
  <sheetData>
    <row r="1" spans="2:40" x14ac:dyDescent="0.2">
      <c r="AB1" s="208"/>
      <c r="AC1" s="208"/>
      <c r="AD1" s="208"/>
      <c r="AE1" s="208"/>
      <c r="AF1" s="208"/>
    </row>
    <row r="2" spans="2:40" ht="18" x14ac:dyDescent="0.25">
      <c r="B2" s="2"/>
      <c r="C2" s="219" t="s">
        <v>137</v>
      </c>
      <c r="D2" s="220"/>
      <c r="E2" s="220"/>
      <c r="F2" s="220"/>
      <c r="G2" s="220"/>
      <c r="H2" s="220"/>
      <c r="I2" s="220"/>
      <c r="J2" s="220"/>
      <c r="K2" s="220"/>
      <c r="L2" s="58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7"/>
      <c r="AH2" s="68"/>
      <c r="AI2" s="69"/>
      <c r="AJ2" s="69"/>
      <c r="AK2" s="69"/>
      <c r="AL2" s="69"/>
      <c r="AM2" s="69"/>
      <c r="AN2" s="69"/>
    </row>
    <row r="3" spans="2:40" ht="18" x14ac:dyDescent="0.25">
      <c r="B3" s="2"/>
      <c r="C3" s="67"/>
      <c r="D3" s="67"/>
      <c r="E3" s="67"/>
      <c r="F3" s="67"/>
      <c r="G3" s="67"/>
      <c r="H3" s="67"/>
      <c r="I3" s="60" t="s">
        <v>269</v>
      </c>
      <c r="J3" s="60"/>
      <c r="K3" s="60"/>
      <c r="L3" s="60"/>
      <c r="M3" s="60"/>
      <c r="N3" s="60"/>
      <c r="O3" s="60"/>
      <c r="P3" s="69"/>
      <c r="Q3" s="69"/>
      <c r="R3" s="69"/>
      <c r="S3" s="69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8"/>
      <c r="AI3" s="67"/>
      <c r="AJ3" s="67"/>
      <c r="AK3" s="67"/>
      <c r="AL3" s="67"/>
      <c r="AM3" s="67"/>
      <c r="AN3" s="67"/>
    </row>
    <row r="4" spans="2:40" ht="20.25" customHeight="1" x14ac:dyDescent="0.2">
      <c r="B4" s="2"/>
      <c r="C4" s="193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206"/>
      <c r="AI4" s="206"/>
      <c r="AJ4" s="206"/>
      <c r="AK4" s="206"/>
      <c r="AL4" s="206"/>
      <c r="AM4" s="206"/>
      <c r="AN4" s="206"/>
    </row>
    <row r="5" spans="2:40" ht="15.75" customHeight="1" x14ac:dyDescent="0.25">
      <c r="B5" s="2"/>
      <c r="C5" s="67"/>
      <c r="D5" s="67"/>
      <c r="E5" s="194" t="s">
        <v>17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70"/>
      <c r="AH5" s="206"/>
      <c r="AI5" s="206"/>
      <c r="AJ5" s="206"/>
      <c r="AK5" s="206"/>
      <c r="AL5" s="206"/>
      <c r="AM5" s="206"/>
      <c r="AN5" s="206"/>
    </row>
    <row r="6" spans="2:40" ht="18" x14ac:dyDescent="0.25">
      <c r="B6" s="2"/>
      <c r="C6" s="207" t="s">
        <v>11</v>
      </c>
      <c r="D6" s="207"/>
      <c r="E6" s="207"/>
      <c r="F6" s="207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70"/>
      <c r="AH6" s="72"/>
      <c r="AI6" s="70"/>
      <c r="AJ6" s="70"/>
      <c r="AK6" s="70"/>
      <c r="AL6" s="70"/>
      <c r="AM6" s="70"/>
      <c r="AN6" s="70"/>
    </row>
    <row r="7" spans="2:40" ht="7.5" customHeight="1" x14ac:dyDescent="0.25">
      <c r="B7" s="2"/>
      <c r="C7" s="67"/>
      <c r="D7" s="67"/>
      <c r="E7" s="67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3"/>
      <c r="AI7" s="73"/>
      <c r="AJ7" s="73"/>
      <c r="AK7" s="73"/>
      <c r="AL7" s="73"/>
      <c r="AM7" s="73"/>
      <c r="AN7" s="73"/>
    </row>
    <row r="8" spans="2:40" ht="24.75" customHeight="1" x14ac:dyDescent="0.25">
      <c r="B8" s="2"/>
      <c r="C8" s="74" t="s">
        <v>136</v>
      </c>
      <c r="D8" s="203" t="s">
        <v>16</v>
      </c>
      <c r="E8" s="204"/>
      <c r="F8" s="205"/>
      <c r="G8" s="75"/>
      <c r="H8" s="201"/>
      <c r="I8" s="202"/>
      <c r="J8" s="76"/>
      <c r="K8" s="76"/>
      <c r="L8" s="76"/>
      <c r="M8" s="76"/>
      <c r="N8" s="76"/>
      <c r="O8" s="76"/>
      <c r="P8" s="76"/>
      <c r="Q8" s="76"/>
      <c r="R8" s="76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63"/>
      <c r="AH8" s="78"/>
      <c r="AI8" s="62"/>
      <c r="AJ8" s="62"/>
      <c r="AK8" s="63"/>
      <c r="AL8" s="73"/>
      <c r="AM8" s="73"/>
      <c r="AN8" s="73"/>
    </row>
    <row r="9" spans="2:40" ht="7.5" customHeight="1" x14ac:dyDescent="0.25">
      <c r="B9" s="2"/>
      <c r="C9" s="7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63"/>
      <c r="AH9" s="78"/>
      <c r="AI9" s="81"/>
      <c r="AJ9" s="81"/>
      <c r="AK9" s="82"/>
      <c r="AL9" s="73"/>
      <c r="AM9" s="73"/>
      <c r="AN9" s="73"/>
    </row>
    <row r="10" spans="2:40" ht="7.5" customHeight="1" x14ac:dyDescent="0.25">
      <c r="B10" s="2"/>
      <c r="C10" s="7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63"/>
      <c r="AH10" s="78"/>
      <c r="AI10" s="81"/>
      <c r="AJ10" s="81"/>
      <c r="AK10" s="82"/>
      <c r="AL10" s="73"/>
      <c r="AM10" s="73"/>
      <c r="AN10" s="73"/>
    </row>
    <row r="11" spans="2:40" ht="24.75" customHeight="1" x14ac:dyDescent="0.25">
      <c r="B11" s="2"/>
      <c r="C11" s="79" t="s">
        <v>100</v>
      </c>
      <c r="D11" s="203" t="s">
        <v>18</v>
      </c>
      <c r="E11" s="204"/>
      <c r="F11" s="205"/>
      <c r="G11" s="70"/>
      <c r="H11" s="201"/>
      <c r="I11" s="202"/>
      <c r="J11" s="76"/>
      <c r="K11" s="76"/>
      <c r="L11" s="76"/>
      <c r="M11" s="76"/>
      <c r="N11" s="76"/>
      <c r="O11" s="76"/>
      <c r="P11" s="76"/>
      <c r="Q11" s="76"/>
      <c r="R11" s="76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63"/>
      <c r="AH11" s="78"/>
      <c r="AI11" s="83"/>
      <c r="AJ11" s="83"/>
      <c r="AK11" s="73"/>
      <c r="AL11" s="73"/>
      <c r="AM11" s="73"/>
      <c r="AN11" s="73"/>
    </row>
    <row r="12" spans="2:40" ht="7.5" customHeight="1" x14ac:dyDescent="0.25">
      <c r="B12" s="2"/>
      <c r="C12" s="79"/>
      <c r="D12" s="67"/>
      <c r="E12" s="67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63"/>
      <c r="AH12" s="78"/>
      <c r="AI12" s="81"/>
      <c r="AJ12" s="81"/>
      <c r="AK12" s="82"/>
      <c r="AL12" s="73"/>
      <c r="AM12" s="73"/>
      <c r="AN12" s="73"/>
    </row>
    <row r="13" spans="2:40" ht="24.75" customHeight="1" x14ac:dyDescent="0.25">
      <c r="B13" s="2"/>
      <c r="C13" s="79" t="s">
        <v>101</v>
      </c>
      <c r="D13" s="203" t="s">
        <v>33</v>
      </c>
      <c r="E13" s="204"/>
      <c r="F13" s="205"/>
      <c r="G13" s="70"/>
      <c r="H13" s="201"/>
      <c r="I13" s="202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63"/>
      <c r="AH13" s="78"/>
      <c r="AI13" s="83"/>
      <c r="AJ13" s="83"/>
      <c r="AK13" s="73"/>
      <c r="AL13" s="73"/>
      <c r="AM13" s="73"/>
      <c r="AN13" s="73"/>
    </row>
    <row r="14" spans="2:40" ht="7.5" customHeight="1" x14ac:dyDescent="0.25">
      <c r="B14" s="2"/>
      <c r="C14" s="79"/>
      <c r="D14" s="67"/>
      <c r="E14" s="67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63"/>
      <c r="AH14" s="78"/>
      <c r="AI14" s="81"/>
      <c r="AJ14" s="81"/>
      <c r="AK14" s="82"/>
      <c r="AL14" s="73"/>
      <c r="AM14" s="73"/>
      <c r="AN14" s="73"/>
    </row>
    <row r="15" spans="2:40" ht="22.7" customHeight="1" x14ac:dyDescent="0.25">
      <c r="B15" s="2"/>
      <c r="C15" s="79" t="s">
        <v>102</v>
      </c>
      <c r="D15" s="203" t="s">
        <v>23</v>
      </c>
      <c r="E15" s="204"/>
      <c r="F15" s="205"/>
      <c r="G15" s="70"/>
      <c r="H15" s="201"/>
      <c r="I15" s="202"/>
      <c r="J15" s="76"/>
      <c r="K15" s="76"/>
      <c r="L15" s="76"/>
      <c r="M15" s="76"/>
      <c r="N15" s="76"/>
      <c r="O15" s="76"/>
      <c r="P15" s="76"/>
      <c r="Q15" s="76"/>
      <c r="R15" s="76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63"/>
      <c r="AH15" s="78"/>
      <c r="AI15" s="83"/>
      <c r="AJ15" s="83"/>
      <c r="AK15" s="73"/>
      <c r="AL15" s="73"/>
      <c r="AM15" s="73"/>
      <c r="AN15" s="73"/>
    </row>
    <row r="16" spans="2:40" ht="7.5" customHeight="1" x14ac:dyDescent="0.25">
      <c r="B16" s="2"/>
      <c r="C16" s="79"/>
      <c r="D16" s="67"/>
      <c r="E16" s="67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63"/>
      <c r="AH16" s="78"/>
      <c r="AI16" s="81"/>
      <c r="AJ16" s="81"/>
      <c r="AK16" s="82"/>
      <c r="AL16" s="73"/>
      <c r="AM16" s="73"/>
      <c r="AN16" s="73"/>
    </row>
    <row r="17" spans="1:40" ht="24" customHeight="1" x14ac:dyDescent="0.25">
      <c r="B17" s="2"/>
      <c r="C17" s="79" t="s">
        <v>103</v>
      </c>
      <c r="D17" s="203" t="s">
        <v>35</v>
      </c>
      <c r="E17" s="204"/>
      <c r="F17" s="205"/>
      <c r="G17" s="70"/>
      <c r="H17" s="201"/>
      <c r="I17" s="202"/>
      <c r="J17" s="76"/>
      <c r="K17" s="76"/>
      <c r="L17" s="76"/>
      <c r="M17" s="76"/>
      <c r="N17" s="76"/>
      <c r="O17" s="76"/>
      <c r="P17" s="76"/>
      <c r="Q17" s="76"/>
      <c r="R17" s="76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63"/>
      <c r="AH17" s="78"/>
      <c r="AI17" s="83"/>
      <c r="AJ17" s="83"/>
      <c r="AK17" s="73"/>
      <c r="AL17" s="73"/>
      <c r="AM17" s="73"/>
      <c r="AN17" s="73"/>
    </row>
    <row r="18" spans="1:40" ht="14.25" customHeight="1" x14ac:dyDescent="0.25">
      <c r="B18" s="2"/>
      <c r="C18" s="79"/>
      <c r="D18" s="85"/>
      <c r="E18" s="85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63"/>
      <c r="AH18" s="78"/>
      <c r="AI18" s="81"/>
      <c r="AJ18" s="81"/>
      <c r="AK18" s="82"/>
      <c r="AL18" s="73"/>
      <c r="AM18" s="73"/>
      <c r="AN18" s="73"/>
    </row>
    <row r="19" spans="1:40" ht="23.25" customHeight="1" x14ac:dyDescent="0.25">
      <c r="B19" s="2"/>
      <c r="C19" s="79" t="s">
        <v>104</v>
      </c>
      <c r="D19" s="203" t="s">
        <v>19</v>
      </c>
      <c r="E19" s="204"/>
      <c r="F19" s="205"/>
      <c r="G19" s="75"/>
      <c r="H19" s="201"/>
      <c r="I19" s="202"/>
      <c r="J19" s="76"/>
      <c r="K19" s="76"/>
      <c r="L19" s="76"/>
      <c r="M19" s="76"/>
      <c r="N19" s="76"/>
      <c r="O19" s="76"/>
      <c r="P19" s="76"/>
      <c r="Q19" s="76"/>
      <c r="R19" s="76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63"/>
      <c r="AH19" s="78"/>
      <c r="AI19" s="83"/>
      <c r="AJ19" s="83"/>
      <c r="AK19" s="73"/>
      <c r="AL19" s="73"/>
      <c r="AM19" s="73"/>
      <c r="AN19" s="73"/>
    </row>
    <row r="20" spans="1:40" ht="20.25" customHeight="1" x14ac:dyDescent="0.25">
      <c r="B20" s="2"/>
      <c r="C20" s="67"/>
      <c r="D20" s="67"/>
      <c r="E20" s="67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63"/>
      <c r="AH20" s="78"/>
      <c r="AI20" s="81"/>
      <c r="AJ20" s="81"/>
      <c r="AK20" s="82"/>
      <c r="AL20" s="82"/>
      <c r="AM20" s="73"/>
      <c r="AN20" s="73"/>
    </row>
    <row r="21" spans="1:40" ht="23.25" customHeight="1" x14ac:dyDescent="0.25">
      <c r="B21" s="2"/>
      <c r="C21" s="79" t="s">
        <v>105</v>
      </c>
      <c r="D21" s="203" t="s">
        <v>20</v>
      </c>
      <c r="E21" s="204"/>
      <c r="F21" s="205"/>
      <c r="G21" s="70"/>
      <c r="H21" s="201"/>
      <c r="I21" s="202"/>
      <c r="J21" s="76"/>
      <c r="K21" s="76"/>
      <c r="L21" s="76"/>
      <c r="M21" s="76"/>
      <c r="N21" s="76"/>
      <c r="O21" s="76"/>
      <c r="P21" s="76"/>
      <c r="Q21" s="76"/>
      <c r="R21" s="7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63"/>
      <c r="AH21" s="78"/>
      <c r="AI21" s="87"/>
      <c r="AJ21" s="87"/>
      <c r="AK21" s="88"/>
      <c r="AL21" s="88"/>
      <c r="AM21" s="73"/>
      <c r="AN21" s="73"/>
    </row>
    <row r="22" spans="1:40" ht="18" x14ac:dyDescent="0.25">
      <c r="B22" s="2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70"/>
      <c r="AH22" s="89"/>
      <c r="AI22" s="83"/>
      <c r="AJ22" s="83"/>
      <c r="AK22" s="73"/>
      <c r="AL22" s="73"/>
      <c r="AM22" s="73"/>
      <c r="AN22" s="73"/>
    </row>
    <row r="23" spans="1:40" ht="18" x14ac:dyDescent="0.25">
      <c r="B23" s="2"/>
      <c r="C23" s="71" t="s">
        <v>12</v>
      </c>
      <c r="D23" s="71"/>
      <c r="E23" s="71"/>
      <c r="F23" s="71"/>
      <c r="G23" s="67"/>
      <c r="H23" s="67"/>
      <c r="I23" s="67"/>
      <c r="J23" s="67"/>
      <c r="K23" s="67"/>
      <c r="L23" s="67"/>
      <c r="M23" s="67"/>
      <c r="N23" s="67"/>
      <c r="O23" s="71"/>
      <c r="P23" s="71"/>
      <c r="Q23" s="71"/>
      <c r="R23" s="71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70"/>
      <c r="AH23" s="90"/>
      <c r="AI23" s="83"/>
      <c r="AJ23" s="83"/>
      <c r="AK23" s="73"/>
      <c r="AL23" s="73"/>
      <c r="AM23" s="73"/>
      <c r="AN23" s="73"/>
    </row>
    <row r="24" spans="1:40" ht="7.5" customHeight="1" x14ac:dyDescent="0.25">
      <c r="B24" s="2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90"/>
      <c r="AI24" s="83"/>
      <c r="AJ24" s="83"/>
      <c r="AK24" s="73"/>
      <c r="AL24" s="73"/>
      <c r="AM24" s="73"/>
      <c r="AN24" s="73"/>
    </row>
    <row r="25" spans="1:40" ht="27" customHeight="1" x14ac:dyDescent="0.25">
      <c r="B25" s="2"/>
      <c r="C25" s="79" t="s">
        <v>27</v>
      </c>
      <c r="D25" s="203" t="s">
        <v>13</v>
      </c>
      <c r="E25" s="204"/>
      <c r="F25" s="205"/>
      <c r="G25" s="76"/>
      <c r="H25" s="132"/>
      <c r="I25" s="91">
        <v>444</v>
      </c>
      <c r="J25" s="76"/>
      <c r="K25" s="76"/>
      <c r="L25" s="203" t="s">
        <v>135</v>
      </c>
      <c r="M25" s="204"/>
      <c r="N25" s="205"/>
      <c r="O25" s="76"/>
      <c r="P25" s="76"/>
      <c r="Q25" s="76"/>
      <c r="R25" s="76"/>
      <c r="S25" s="132"/>
      <c r="T25" s="132"/>
      <c r="U25" s="201"/>
      <c r="V25" s="295"/>
      <c r="W25" s="202"/>
      <c r="X25" s="153"/>
      <c r="Y25" s="153"/>
      <c r="Z25" s="153"/>
      <c r="AA25" s="337"/>
      <c r="AB25" s="337"/>
      <c r="AC25" s="337"/>
      <c r="AD25" s="337"/>
      <c r="AE25" s="337"/>
      <c r="AF25" s="337"/>
      <c r="AG25" s="63"/>
      <c r="AH25" s="78"/>
      <c r="AI25" s="64"/>
      <c r="AJ25" s="64"/>
      <c r="AK25" s="65"/>
      <c r="AL25" s="65"/>
      <c r="AM25" s="73"/>
      <c r="AN25" s="73"/>
    </row>
    <row r="26" spans="1:40" ht="15" customHeight="1" x14ac:dyDescent="0.25">
      <c r="B26" s="2"/>
      <c r="C26" s="92"/>
      <c r="D26" s="93"/>
      <c r="E26" s="94"/>
      <c r="F26" s="94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94"/>
      <c r="AH26" s="78"/>
      <c r="AI26" s="83"/>
      <c r="AJ26" s="83"/>
      <c r="AK26" s="95"/>
      <c r="AL26" s="95"/>
      <c r="AM26" s="95"/>
      <c r="AN26" s="95"/>
    </row>
    <row r="27" spans="1:40" ht="31.7" customHeight="1" x14ac:dyDescent="0.25">
      <c r="A27" s="19"/>
      <c r="B27" s="19"/>
      <c r="C27" s="96" t="s">
        <v>28</v>
      </c>
      <c r="D27" s="203" t="s">
        <v>106</v>
      </c>
      <c r="E27" s="204"/>
      <c r="F27" s="205"/>
      <c r="G27" s="76"/>
      <c r="H27" s="201" t="s">
        <v>107</v>
      </c>
      <c r="I27" s="202"/>
      <c r="J27" s="76"/>
      <c r="K27" s="76"/>
      <c r="L27" s="76"/>
      <c r="M27" s="76"/>
      <c r="N27" s="76"/>
      <c r="O27" s="76"/>
      <c r="P27" s="76"/>
      <c r="Q27" s="76"/>
      <c r="R27" s="76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9"/>
      <c r="AH27" s="199"/>
      <c r="AI27" s="199"/>
      <c r="AJ27" s="199"/>
      <c r="AK27" s="199"/>
      <c r="AL27" s="199"/>
      <c r="AM27" s="66"/>
      <c r="AN27" s="66"/>
    </row>
    <row r="28" spans="1:40" ht="13.7" customHeight="1" x14ac:dyDescent="0.25">
      <c r="A28" s="19"/>
      <c r="B28" s="19"/>
      <c r="C28" s="96"/>
      <c r="D28" s="96"/>
      <c r="E28" s="96"/>
      <c r="F28" s="96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6"/>
      <c r="AH28" s="78"/>
      <c r="AI28" s="83"/>
      <c r="AJ28" s="83"/>
      <c r="AK28" s="95"/>
      <c r="AL28" s="95"/>
      <c r="AM28" s="95"/>
      <c r="AN28" s="95"/>
    </row>
    <row r="29" spans="1:40" ht="7.5" customHeight="1" x14ac:dyDescent="0.25">
      <c r="B29" s="2"/>
      <c r="C29" s="96"/>
      <c r="D29" s="96"/>
      <c r="E29" s="96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6"/>
      <c r="AH29" s="90"/>
      <c r="AI29" s="83"/>
      <c r="AJ29" s="83"/>
      <c r="AK29" s="73"/>
      <c r="AL29" s="73"/>
      <c r="AM29" s="95"/>
      <c r="AN29" s="95"/>
    </row>
    <row r="30" spans="1:40" ht="24.75" customHeight="1" x14ac:dyDescent="0.25">
      <c r="B30" s="2"/>
      <c r="C30" s="92" t="s">
        <v>29</v>
      </c>
      <c r="D30" s="203" t="s">
        <v>94</v>
      </c>
      <c r="E30" s="204"/>
      <c r="F30" s="205"/>
      <c r="G30" s="76"/>
      <c r="H30" s="201"/>
      <c r="I30" s="202"/>
      <c r="J30" s="76"/>
      <c r="K30" s="76"/>
      <c r="L30" s="76"/>
      <c r="M30" s="76"/>
      <c r="N30" s="76"/>
      <c r="O30" s="76"/>
      <c r="P30" s="76"/>
      <c r="Q30" s="76"/>
      <c r="R30" s="76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9"/>
      <c r="AH30" s="199"/>
      <c r="AI30" s="199"/>
      <c r="AJ30" s="199"/>
      <c r="AK30" s="199"/>
      <c r="AL30" s="199"/>
      <c r="AM30" s="73"/>
      <c r="AN30" s="73"/>
    </row>
    <row r="31" spans="1:40" ht="7.5" customHeight="1" x14ac:dyDescent="0.25">
      <c r="B31" s="2"/>
      <c r="C31" s="92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89"/>
      <c r="AI31" s="94"/>
      <c r="AJ31" s="94"/>
      <c r="AK31" s="94"/>
      <c r="AL31" s="70"/>
      <c r="AM31" s="73"/>
      <c r="AN31" s="73"/>
    </row>
    <row r="32" spans="1:40" ht="6.75" customHeight="1" x14ac:dyDescent="0.25">
      <c r="C32" s="92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200"/>
      <c r="AH32" s="200"/>
      <c r="AI32" s="200"/>
      <c r="AJ32" s="200"/>
      <c r="AK32" s="200"/>
      <c r="AL32" s="200"/>
      <c r="AM32" s="73"/>
      <c r="AN32" s="73"/>
    </row>
    <row r="33" spans="1:46" ht="30.75" customHeight="1" x14ac:dyDescent="0.25">
      <c r="C33" s="92" t="s">
        <v>30</v>
      </c>
      <c r="D33" s="203" t="s">
        <v>93</v>
      </c>
      <c r="E33" s="204"/>
      <c r="F33" s="205"/>
      <c r="G33" s="98"/>
      <c r="H33" s="201"/>
      <c r="I33" s="202"/>
      <c r="J33" s="76"/>
      <c r="K33" s="76"/>
      <c r="L33" s="76"/>
      <c r="M33" s="76"/>
      <c r="N33" s="76"/>
      <c r="O33" s="76"/>
      <c r="P33" s="76"/>
      <c r="Q33" s="76"/>
      <c r="R33" s="7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9"/>
      <c r="AH33" s="199"/>
      <c r="AI33" s="199"/>
      <c r="AJ33" s="199"/>
      <c r="AK33" s="199"/>
      <c r="AL33" s="199"/>
      <c r="AM33" s="73"/>
      <c r="AN33" s="73"/>
    </row>
    <row r="34" spans="1:46" ht="13.7" customHeight="1" x14ac:dyDescent="0.25">
      <c r="C34" s="92"/>
      <c r="D34" s="69"/>
      <c r="E34" s="69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94"/>
      <c r="AH34" s="89"/>
      <c r="AI34" s="94"/>
      <c r="AJ34" s="94"/>
      <c r="AK34" s="94"/>
      <c r="AL34" s="70"/>
      <c r="AM34" s="73"/>
      <c r="AN34" s="73"/>
    </row>
    <row r="35" spans="1:46" ht="24" customHeight="1" x14ac:dyDescent="0.25">
      <c r="C35" s="92" t="s">
        <v>31</v>
      </c>
      <c r="D35" s="203" t="s">
        <v>36</v>
      </c>
      <c r="E35" s="204"/>
      <c r="F35" s="205"/>
      <c r="G35" s="98"/>
      <c r="H35" s="201"/>
      <c r="I35" s="202"/>
      <c r="J35" s="76"/>
      <c r="K35" s="76"/>
      <c r="L35" s="76"/>
      <c r="M35" s="76"/>
      <c r="N35" s="76"/>
      <c r="O35" s="76"/>
      <c r="P35" s="76"/>
      <c r="Q35" s="76"/>
      <c r="R35" s="76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199"/>
      <c r="AH35" s="199"/>
      <c r="AI35" s="199"/>
      <c r="AJ35" s="199"/>
      <c r="AK35" s="199"/>
      <c r="AL35" s="199"/>
      <c r="AM35" s="73"/>
      <c r="AN35" s="73"/>
    </row>
    <row r="36" spans="1:46" ht="14.25" customHeight="1" x14ac:dyDescent="0.25">
      <c r="C36" s="92"/>
      <c r="D36" s="69"/>
      <c r="E36" s="69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94"/>
      <c r="AH36" s="89"/>
      <c r="AI36" s="94"/>
      <c r="AJ36" s="94"/>
      <c r="AK36" s="94"/>
      <c r="AL36" s="70"/>
      <c r="AM36" s="73"/>
      <c r="AN36" s="73"/>
    </row>
    <row r="37" spans="1:46" ht="27.95" customHeight="1" x14ac:dyDescent="0.25">
      <c r="C37" s="92" t="s">
        <v>32</v>
      </c>
      <c r="D37" s="203" t="s">
        <v>37</v>
      </c>
      <c r="E37" s="204"/>
      <c r="F37" s="205"/>
      <c r="G37" s="98"/>
      <c r="H37" s="201"/>
      <c r="I37" s="202"/>
      <c r="J37" s="76"/>
      <c r="K37" s="76"/>
      <c r="L37" s="76"/>
      <c r="M37" s="76"/>
      <c r="N37" s="76"/>
      <c r="O37" s="76"/>
      <c r="P37" s="76"/>
      <c r="Q37" s="76"/>
      <c r="R37" s="76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199"/>
      <c r="AH37" s="199"/>
      <c r="AI37" s="199"/>
      <c r="AJ37" s="199"/>
      <c r="AK37" s="199"/>
      <c r="AL37" s="199"/>
      <c r="AM37" s="73"/>
      <c r="AN37" s="73"/>
    </row>
    <row r="38" spans="1:46" ht="18" x14ac:dyDescent="0.25">
      <c r="C38" s="99"/>
      <c r="D38" s="99"/>
      <c r="E38" s="99"/>
      <c r="F38" s="99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</row>
    <row r="39" spans="1:46" ht="15.75" customHeight="1" x14ac:dyDescent="0.25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89"/>
      <c r="AI39" s="94"/>
      <c r="AJ39" s="94"/>
      <c r="AK39" s="94"/>
      <c r="AL39" s="70"/>
      <c r="AM39" s="94"/>
      <c r="AN39" s="94"/>
      <c r="AO39" s="51"/>
    </row>
    <row r="40" spans="1:46" ht="18" x14ac:dyDescent="0.25">
      <c r="B40" s="2"/>
      <c r="C40" s="92"/>
      <c r="D40" s="203" t="s">
        <v>24</v>
      </c>
      <c r="E40" s="204"/>
      <c r="F40" s="205"/>
      <c r="G40" s="70"/>
      <c r="H40" s="124" t="s">
        <v>38</v>
      </c>
      <c r="I40" s="125"/>
      <c r="J40" s="126"/>
      <c r="K40" s="127"/>
      <c r="L40" s="127"/>
      <c r="M40" s="76"/>
      <c r="N40" s="76"/>
      <c r="O40" s="76"/>
      <c r="P40" s="76"/>
      <c r="Q40" s="76"/>
      <c r="R40" s="76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70"/>
      <c r="AN40" s="70"/>
      <c r="AO40" s="51"/>
      <c r="AP40" s="2"/>
      <c r="AQ40" s="2"/>
      <c r="AR40" s="2"/>
      <c r="AS40" s="2"/>
      <c r="AT40" s="2"/>
    </row>
    <row r="41" spans="1:46" ht="18" x14ac:dyDescent="0.25">
      <c r="B41" s="2"/>
      <c r="C41" s="92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1"/>
      <c r="AI41" s="100"/>
      <c r="AJ41" s="100"/>
      <c r="AK41" s="100"/>
      <c r="AL41" s="100"/>
      <c r="AM41" s="70"/>
      <c r="AN41" s="70"/>
      <c r="AO41" s="6"/>
      <c r="AP41" s="2"/>
      <c r="AQ41" s="2"/>
      <c r="AR41" s="2"/>
      <c r="AS41" s="2"/>
      <c r="AT41" s="2"/>
    </row>
    <row r="42" spans="1:46" ht="16.5" customHeight="1" x14ac:dyDescent="0.25">
      <c r="C42" s="221" t="s">
        <v>14</v>
      </c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102"/>
      <c r="P42" s="102"/>
      <c r="Q42" s="102"/>
      <c r="R42" s="102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67"/>
      <c r="AN42" s="67"/>
    </row>
    <row r="43" spans="1:46" ht="7.5" customHeight="1" x14ac:dyDescent="0.25"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2"/>
      <c r="AI43" s="70"/>
      <c r="AJ43" s="70"/>
      <c r="AK43" s="70"/>
      <c r="AL43" s="70"/>
      <c r="AM43" s="67"/>
      <c r="AN43" s="67"/>
    </row>
    <row r="44" spans="1:46" ht="24.75" customHeight="1" x14ac:dyDescent="0.25">
      <c r="C44" s="104" t="s">
        <v>22</v>
      </c>
      <c r="D44" s="203" t="s">
        <v>26</v>
      </c>
      <c r="E44" s="204"/>
      <c r="F44" s="205"/>
      <c r="G44" s="105"/>
      <c r="H44" s="201"/>
      <c r="I44" s="202"/>
      <c r="J44" s="75"/>
      <c r="K44" s="70"/>
      <c r="L44" s="70"/>
      <c r="M44" s="70"/>
      <c r="N44" s="70"/>
      <c r="O44" s="106"/>
      <c r="P44" s="106"/>
      <c r="Q44" s="106"/>
      <c r="R44" s="107"/>
      <c r="S44" s="345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217"/>
      <c r="AJ44" s="217"/>
      <c r="AK44" s="297"/>
      <c r="AL44" s="297"/>
      <c r="AM44" s="291"/>
      <c r="AN44" s="291"/>
    </row>
    <row r="45" spans="1:46" ht="7.5" customHeight="1" x14ac:dyDescent="0.25">
      <c r="C45" s="108"/>
      <c r="D45" s="69"/>
      <c r="E45" s="69"/>
      <c r="F45" s="69"/>
      <c r="G45" s="69"/>
      <c r="H45" s="69"/>
      <c r="I45" s="69"/>
      <c r="J45" s="70"/>
      <c r="K45" s="70"/>
      <c r="L45" s="70"/>
      <c r="M45" s="70"/>
      <c r="N45" s="70"/>
      <c r="O45" s="69"/>
      <c r="P45" s="69"/>
      <c r="Q45" s="69"/>
      <c r="R45" s="69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2"/>
      <c r="AI45" s="70"/>
      <c r="AJ45" s="70"/>
      <c r="AK45" s="70"/>
      <c r="AL45" s="70"/>
      <c r="AM45" s="109"/>
      <c r="AN45" s="109"/>
    </row>
    <row r="46" spans="1:46" ht="6" customHeight="1" x14ac:dyDescent="0.25">
      <c r="A46" s="19"/>
      <c r="B46" s="19"/>
      <c r="C46" s="110"/>
      <c r="D46" s="110"/>
      <c r="E46" s="110"/>
      <c r="F46" s="110"/>
      <c r="G46" s="110"/>
      <c r="H46" s="110"/>
      <c r="I46" s="110"/>
      <c r="J46" s="111"/>
      <c r="K46" s="111"/>
      <c r="L46" s="111"/>
      <c r="M46" s="111"/>
      <c r="N46" s="111"/>
      <c r="O46" s="110"/>
      <c r="P46" s="110"/>
      <c r="Q46" s="110"/>
      <c r="R46" s="110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2"/>
      <c r="AN46" s="112"/>
    </row>
    <row r="47" spans="1:46" ht="7.5" customHeight="1" x14ac:dyDescent="0.25">
      <c r="C47" s="108"/>
      <c r="D47" s="69"/>
      <c r="E47" s="69"/>
      <c r="F47" s="69"/>
      <c r="G47" s="69"/>
      <c r="H47" s="69"/>
      <c r="I47" s="69"/>
      <c r="J47" s="70"/>
      <c r="K47" s="70"/>
      <c r="L47" s="70"/>
      <c r="M47" s="70"/>
      <c r="N47" s="70"/>
      <c r="O47" s="69"/>
      <c r="P47" s="69"/>
      <c r="Q47" s="69"/>
      <c r="R47" s="69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2"/>
      <c r="AI47" s="70"/>
      <c r="AJ47" s="70"/>
      <c r="AK47" s="70"/>
      <c r="AL47" s="70"/>
      <c r="AM47" s="109"/>
      <c r="AN47" s="109"/>
    </row>
    <row r="48" spans="1:46" ht="24" customHeight="1" x14ac:dyDescent="0.25">
      <c r="C48" s="92" t="s">
        <v>28</v>
      </c>
      <c r="D48" s="203" t="s">
        <v>34</v>
      </c>
      <c r="E48" s="204"/>
      <c r="F48" s="205"/>
      <c r="G48" s="105"/>
      <c r="H48" s="201"/>
      <c r="I48" s="202"/>
      <c r="J48" s="75"/>
      <c r="K48" s="70"/>
      <c r="L48" s="70"/>
      <c r="M48" s="70"/>
      <c r="N48" s="70"/>
      <c r="O48" s="106"/>
      <c r="P48" s="106"/>
      <c r="Q48" s="106"/>
      <c r="R48" s="107"/>
      <c r="S48" s="301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302"/>
      <c r="AM48" s="292"/>
      <c r="AN48" s="292"/>
    </row>
    <row r="49" spans="1:46" ht="7.5" customHeight="1" x14ac:dyDescent="0.25">
      <c r="C49" s="92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2"/>
      <c r="AI49" s="70"/>
      <c r="AJ49" s="70"/>
      <c r="AK49" s="70"/>
      <c r="AL49" s="70"/>
      <c r="AM49" s="109"/>
      <c r="AN49" s="109"/>
    </row>
    <row r="50" spans="1:46" ht="7.5" customHeight="1" x14ac:dyDescent="0.25">
      <c r="C50" s="92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2"/>
      <c r="AI50" s="70"/>
      <c r="AJ50" s="70"/>
      <c r="AK50" s="70"/>
      <c r="AL50" s="70"/>
      <c r="AM50" s="109"/>
      <c r="AN50" s="109"/>
    </row>
    <row r="51" spans="1:46" ht="25.5" customHeight="1" x14ac:dyDescent="0.25">
      <c r="C51" s="92" t="s">
        <v>29</v>
      </c>
      <c r="D51" s="203" t="s">
        <v>44</v>
      </c>
      <c r="E51" s="204"/>
      <c r="F51" s="205"/>
      <c r="G51" s="75"/>
      <c r="H51" s="201"/>
      <c r="I51" s="202"/>
      <c r="J51" s="203" t="s">
        <v>21</v>
      </c>
      <c r="K51" s="204"/>
      <c r="L51" s="205"/>
      <c r="M51" s="201"/>
      <c r="N51" s="202"/>
      <c r="O51" s="113"/>
      <c r="P51" s="114"/>
      <c r="Q51" s="115"/>
      <c r="R51" s="116"/>
      <c r="S51" s="344"/>
      <c r="T51" s="312"/>
      <c r="U51" s="312"/>
      <c r="V51" s="312"/>
      <c r="W51" s="312"/>
      <c r="X51" s="312"/>
      <c r="Y51" s="312"/>
      <c r="Z51" s="312"/>
      <c r="AA51" s="312"/>
      <c r="AB51" s="70"/>
      <c r="AC51" s="70"/>
      <c r="AD51" s="70"/>
      <c r="AE51" s="70"/>
      <c r="AF51" s="70"/>
      <c r="AG51" s="312"/>
      <c r="AH51" s="312"/>
      <c r="AI51" s="312"/>
      <c r="AJ51" s="312"/>
      <c r="AK51" s="312"/>
      <c r="AL51" s="312"/>
      <c r="AM51" s="292"/>
      <c r="AN51" s="292"/>
    </row>
    <row r="52" spans="1:46" ht="7.5" customHeight="1" x14ac:dyDescent="0.25">
      <c r="C52" s="117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70"/>
      <c r="T52" s="67"/>
      <c r="U52" s="67"/>
      <c r="V52" s="67"/>
      <c r="W52" s="67"/>
      <c r="X52" s="67"/>
      <c r="Y52" s="70"/>
      <c r="Z52" s="70"/>
      <c r="AA52" s="70"/>
      <c r="AB52" s="70"/>
      <c r="AC52" s="70"/>
      <c r="AD52" s="70"/>
      <c r="AE52" s="70"/>
      <c r="AF52" s="70"/>
      <c r="AG52" s="70"/>
      <c r="AH52" s="72"/>
      <c r="AI52" s="70"/>
      <c r="AJ52" s="70"/>
      <c r="AK52" s="70"/>
      <c r="AL52" s="70"/>
      <c r="AM52" s="69"/>
      <c r="AN52" s="69"/>
    </row>
    <row r="53" spans="1:46" s="6" customFormat="1" ht="15" customHeight="1" x14ac:dyDescent="0.25">
      <c r="A53" s="26"/>
      <c r="B53" s="26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9"/>
      <c r="AN53" s="119"/>
      <c r="AO53" s="3"/>
      <c r="AP53" s="3"/>
      <c r="AQ53" s="3"/>
      <c r="AR53" s="3"/>
      <c r="AS53" s="3"/>
      <c r="AT53" s="3"/>
    </row>
    <row r="54" spans="1:46" ht="18" x14ac:dyDescent="0.25">
      <c r="C54" s="215" t="s">
        <v>81</v>
      </c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69"/>
      <c r="AN54" s="69"/>
    </row>
    <row r="55" spans="1:46" ht="7.5" customHeight="1" x14ac:dyDescent="0.25">
      <c r="C55" s="69"/>
      <c r="D55" s="69"/>
      <c r="E55" s="69"/>
      <c r="F55" s="69"/>
      <c r="G55" s="69"/>
      <c r="H55" s="69"/>
      <c r="I55" s="69"/>
      <c r="J55" s="94"/>
      <c r="K55" s="94"/>
      <c r="L55" s="94"/>
      <c r="M55" s="69"/>
      <c r="N55" s="69"/>
      <c r="O55" s="69"/>
      <c r="P55" s="69"/>
      <c r="Q55" s="69"/>
      <c r="R55" s="69"/>
      <c r="S55" s="69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89"/>
      <c r="AI55" s="94"/>
      <c r="AJ55" s="94"/>
      <c r="AK55" s="94"/>
      <c r="AL55" s="94"/>
      <c r="AM55" s="69"/>
      <c r="AN55" s="69"/>
    </row>
    <row r="56" spans="1:46" ht="24" customHeight="1" x14ac:dyDescent="0.25">
      <c r="C56" s="69"/>
      <c r="D56" s="203" t="s">
        <v>15</v>
      </c>
      <c r="E56" s="204"/>
      <c r="F56" s="204"/>
      <c r="G56" s="201"/>
      <c r="H56" s="202"/>
      <c r="I56" s="203" t="s">
        <v>95</v>
      </c>
      <c r="J56" s="205"/>
      <c r="K56" s="201"/>
      <c r="L56" s="295"/>
      <c r="M56" s="295"/>
      <c r="N56" s="202"/>
      <c r="O56" s="75"/>
      <c r="P56" s="75"/>
      <c r="Q56" s="75"/>
      <c r="R56" s="75"/>
      <c r="S56" s="75"/>
      <c r="T56" s="75"/>
      <c r="U56" s="75"/>
      <c r="V56" s="75"/>
      <c r="W56" s="216"/>
      <c r="X56" s="216"/>
      <c r="Y56" s="216"/>
      <c r="Z56" s="194"/>
      <c r="AA56" s="194"/>
      <c r="AB56" s="194"/>
      <c r="AC56" s="194"/>
      <c r="AD56" s="194"/>
      <c r="AE56" s="194"/>
      <c r="AF56" s="194"/>
      <c r="AG56" s="313"/>
      <c r="AH56" s="313"/>
      <c r="AI56" s="313"/>
      <c r="AJ56" s="313"/>
      <c r="AK56" s="313"/>
      <c r="AL56" s="313"/>
      <c r="AM56" s="70"/>
      <c r="AN56" s="69"/>
    </row>
    <row r="57" spans="1:46" ht="9" customHeight="1" x14ac:dyDescent="0.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20"/>
      <c r="AI57" s="4"/>
      <c r="AJ57" s="3"/>
      <c r="AK57" s="3"/>
      <c r="AL57" s="3"/>
      <c r="AM57" s="3"/>
      <c r="AN57" s="3"/>
    </row>
    <row r="58" spans="1:46" ht="9" customHeight="1" thickBot="1" x14ac:dyDescent="0.3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20"/>
      <c r="AI58" s="4"/>
      <c r="AJ58" s="3"/>
      <c r="AK58" s="3"/>
      <c r="AL58" s="3"/>
      <c r="AM58" s="3"/>
      <c r="AN58" s="3"/>
    </row>
    <row r="59" spans="1:46" s="29" customFormat="1" ht="18.95" customHeight="1" thickTop="1" x14ac:dyDescent="0.25">
      <c r="B59" s="293" t="s">
        <v>47</v>
      </c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8" t="s">
        <v>46</v>
      </c>
      <c r="AC59" s="299"/>
      <c r="AD59" s="299"/>
      <c r="AE59" s="300"/>
      <c r="AF59" s="339" t="s">
        <v>92</v>
      </c>
      <c r="AG59" s="339"/>
      <c r="AH59" s="339"/>
      <c r="AI59" s="339"/>
      <c r="AJ59" s="340"/>
      <c r="AK59" s="28"/>
      <c r="AL59" s="296"/>
      <c r="AM59" s="296"/>
      <c r="AN59" s="296"/>
      <c r="AO59" s="27"/>
      <c r="AP59" s="27"/>
      <c r="AQ59" s="27"/>
      <c r="AR59" s="27"/>
      <c r="AS59" s="27"/>
      <c r="AT59" s="27"/>
    </row>
    <row r="60" spans="1:46" ht="35.25" customHeight="1" x14ac:dyDescent="0.2">
      <c r="B60" s="309" t="s">
        <v>82</v>
      </c>
      <c r="C60" s="179" t="s">
        <v>68</v>
      </c>
      <c r="D60" s="184" t="s">
        <v>69</v>
      </c>
      <c r="E60" s="186"/>
      <c r="F60" s="184" t="s">
        <v>71</v>
      </c>
      <c r="G60" s="185"/>
      <c r="H60" s="185"/>
      <c r="I60" s="185"/>
      <c r="J60" s="185"/>
      <c r="K60" s="185"/>
      <c r="L60" s="186"/>
      <c r="M60" s="179" t="s">
        <v>72</v>
      </c>
      <c r="N60" s="184" t="s">
        <v>134</v>
      </c>
      <c r="O60" s="185"/>
      <c r="P60" s="185"/>
      <c r="Q60" s="185"/>
      <c r="R60" s="185"/>
      <c r="S60" s="185"/>
      <c r="T60" s="185"/>
      <c r="U60" s="186"/>
      <c r="V60" s="184" t="s">
        <v>73</v>
      </c>
      <c r="W60" s="186"/>
      <c r="X60" s="184" t="s">
        <v>74</v>
      </c>
      <c r="Y60" s="185"/>
      <c r="Z60" s="185"/>
      <c r="AA60" s="314"/>
      <c r="AB60" s="303" t="s">
        <v>75</v>
      </c>
      <c r="AC60" s="304"/>
      <c r="AD60" s="209" t="s">
        <v>1</v>
      </c>
      <c r="AE60" s="210"/>
      <c r="AF60" s="188"/>
      <c r="AG60" s="188"/>
      <c r="AH60" s="188"/>
      <c r="AI60" s="188"/>
      <c r="AJ60" s="341"/>
      <c r="AK60" s="26"/>
      <c r="AL60" s="173"/>
      <c r="AM60" s="173"/>
      <c r="AN60" s="173"/>
      <c r="AO60" s="2"/>
      <c r="AP60" s="2"/>
      <c r="AQ60" s="2"/>
      <c r="AR60" s="2"/>
      <c r="AS60" s="2"/>
      <c r="AT60" s="2"/>
    </row>
    <row r="61" spans="1:46" ht="24.75" customHeight="1" x14ac:dyDescent="0.2">
      <c r="B61" s="310"/>
      <c r="C61" s="180"/>
      <c r="D61" s="187"/>
      <c r="E61" s="189"/>
      <c r="F61" s="187"/>
      <c r="G61" s="188"/>
      <c r="H61" s="188"/>
      <c r="I61" s="188"/>
      <c r="J61" s="188"/>
      <c r="K61" s="188"/>
      <c r="L61" s="189"/>
      <c r="M61" s="180"/>
      <c r="N61" s="187"/>
      <c r="O61" s="188"/>
      <c r="P61" s="188"/>
      <c r="Q61" s="188"/>
      <c r="R61" s="188"/>
      <c r="S61" s="188"/>
      <c r="T61" s="188"/>
      <c r="U61" s="189"/>
      <c r="V61" s="187"/>
      <c r="W61" s="189"/>
      <c r="X61" s="187"/>
      <c r="Y61" s="188"/>
      <c r="Z61" s="188"/>
      <c r="AA61" s="315"/>
      <c r="AB61" s="305"/>
      <c r="AC61" s="306"/>
      <c r="AD61" s="211" t="s">
        <v>76</v>
      </c>
      <c r="AE61" s="213" t="s">
        <v>77</v>
      </c>
      <c r="AF61" s="191"/>
      <c r="AG61" s="191"/>
      <c r="AH61" s="191"/>
      <c r="AI61" s="191"/>
      <c r="AJ61" s="342"/>
      <c r="AK61" s="26"/>
      <c r="AL61" s="173"/>
      <c r="AM61" s="173"/>
      <c r="AN61" s="173"/>
      <c r="AO61" s="2"/>
      <c r="AP61" s="2"/>
      <c r="AQ61" s="2"/>
      <c r="AR61" s="2"/>
      <c r="AS61" s="2"/>
      <c r="AT61" s="2"/>
    </row>
    <row r="62" spans="1:46" ht="51.75" customHeight="1" x14ac:dyDescent="0.2">
      <c r="B62" s="311"/>
      <c r="C62" s="218"/>
      <c r="D62" s="190"/>
      <c r="E62" s="192"/>
      <c r="F62" s="190"/>
      <c r="G62" s="191"/>
      <c r="H62" s="191"/>
      <c r="I62" s="191"/>
      <c r="J62" s="191"/>
      <c r="K62" s="191"/>
      <c r="L62" s="192"/>
      <c r="M62" s="181"/>
      <c r="N62" s="190"/>
      <c r="O62" s="191"/>
      <c r="P62" s="191"/>
      <c r="Q62" s="191"/>
      <c r="R62" s="191"/>
      <c r="S62" s="191"/>
      <c r="T62" s="191"/>
      <c r="U62" s="192"/>
      <c r="V62" s="190"/>
      <c r="W62" s="192"/>
      <c r="X62" s="190"/>
      <c r="Y62" s="191"/>
      <c r="Z62" s="191"/>
      <c r="AA62" s="316"/>
      <c r="AB62" s="307"/>
      <c r="AC62" s="308"/>
      <c r="AD62" s="212"/>
      <c r="AE62" s="214"/>
      <c r="AF62" s="261" t="s">
        <v>78</v>
      </c>
      <c r="AG62" s="317"/>
      <c r="AH62" s="175" t="s">
        <v>91</v>
      </c>
      <c r="AI62" s="176"/>
      <c r="AJ62" s="177"/>
      <c r="AK62" s="26"/>
      <c r="AL62" s="174"/>
      <c r="AM62" s="174"/>
      <c r="AN62" s="174"/>
      <c r="AO62" s="2"/>
      <c r="AP62" s="2"/>
      <c r="AQ62" s="2"/>
      <c r="AR62" s="2"/>
      <c r="AS62" s="2"/>
      <c r="AT62" s="2"/>
    </row>
    <row r="63" spans="1:46" s="9" customFormat="1" ht="29.25" customHeight="1" x14ac:dyDescent="0.3">
      <c r="B63" s="123">
        <v>1</v>
      </c>
      <c r="C63" s="156"/>
      <c r="D63" s="183" t="str">
        <f>IF(C63="","",IF(VLOOKUP(C63,'הסכם מחירים'!$B$3:$F$110,2,FALSE)="","",VLOOKUP(C63,'הסכם מחירים'!$B$3:$F$110,2,FALSE)))</f>
        <v/>
      </c>
      <c r="E63" s="183" t="str">
        <f>IF(C63="","",VLOOKUP(C63,'הסכם מחירים'!$B$3:$F$35,3,FALSE))</f>
        <v/>
      </c>
      <c r="F63" s="182" t="str">
        <f>IF(C63="","",IF(VLOOKUP(C63,'הסכם מחירים'!$B$2:$F$110,3,FALSE)="","",VLOOKUP(C63,'הסכם מחירים'!$B$3:$F$110,3,FALSE)))</f>
        <v/>
      </c>
      <c r="G63" s="182"/>
      <c r="H63" s="182"/>
      <c r="I63" s="182"/>
      <c r="J63" s="182"/>
      <c r="K63" s="182"/>
      <c r="L63" s="182"/>
      <c r="M63" s="154" t="str">
        <f>IF(C63="","",IF(VLOOKUP(C63,'הסכם מחירים'!$B$3:$F$110,4,FALSE)="","",VLOOKUP(C63,'הסכם מחירים'!$B$3:$F$110,4,FALSE)))</f>
        <v/>
      </c>
      <c r="N63" s="164"/>
      <c r="O63" s="165"/>
      <c r="P63" s="165"/>
      <c r="Q63" s="165"/>
      <c r="R63" s="165"/>
      <c r="S63" s="165"/>
      <c r="T63" s="165"/>
      <c r="U63" s="166"/>
      <c r="V63" s="169" t="str">
        <f>IF(C63="","",VLOOKUP(C63,'הסכם מחירים'!$B$3:$F$110,5,FALSE))</f>
        <v/>
      </c>
      <c r="W63" s="170"/>
      <c r="X63" s="158" t="str">
        <f>IF(C63="","",IF(M63="","",N63*V63))</f>
        <v/>
      </c>
      <c r="Y63" s="159"/>
      <c r="Z63" s="159"/>
      <c r="AA63" s="160"/>
      <c r="AB63" s="167"/>
      <c r="AC63" s="168"/>
      <c r="AD63" s="135" t="str">
        <f>IF(AB63="","",AB63*V63)</f>
        <v/>
      </c>
      <c r="AE63" s="131"/>
      <c r="AF63" s="171" t="str">
        <f>IF(N63="","",AH63/V63)</f>
        <v/>
      </c>
      <c r="AG63" s="172"/>
      <c r="AH63" s="161" t="str">
        <f>IF(N63="","",IF(AE63="",IF(AD63="",X63,X63-AD63),IF(AD63="",X63-AE63,X63-AD63-AE63)))</f>
        <v/>
      </c>
      <c r="AI63" s="162"/>
      <c r="AJ63" s="163"/>
      <c r="AK63" s="26"/>
      <c r="AL63" s="178"/>
      <c r="AM63" s="178"/>
      <c r="AN63" s="178"/>
    </row>
    <row r="64" spans="1:46" s="9" customFormat="1" ht="26.25" customHeight="1" x14ac:dyDescent="0.3">
      <c r="B64" s="123">
        <v>2</v>
      </c>
      <c r="C64" s="156"/>
      <c r="D64" s="183" t="str">
        <f>IF(C64="","",IF(VLOOKUP(C64,'הסכם מחירים'!$B$3:$F$110,2,FALSE)="","",VLOOKUP(C64,'הסכם מחירים'!$B$3:$F$110,2,FALSE)))</f>
        <v/>
      </c>
      <c r="E64" s="183" t="str">
        <f>IF(C64="","",VLOOKUP(C64,'הסכם מחירים'!$B$3:$F$35,3,FALSE))</f>
        <v/>
      </c>
      <c r="F64" s="182" t="str">
        <f>IF(C64="","",IF(VLOOKUP(C64,'הסכם מחירים'!$B$2:$F$110,3,FALSE)="","",VLOOKUP(C64,'הסכם מחירים'!$B$3:$F$110,3,FALSE)))</f>
        <v/>
      </c>
      <c r="G64" s="182"/>
      <c r="H64" s="182"/>
      <c r="I64" s="182"/>
      <c r="J64" s="182"/>
      <c r="K64" s="182"/>
      <c r="L64" s="182"/>
      <c r="M64" s="154" t="str">
        <f>IF(C64="","",IF(VLOOKUP(C64,'הסכם מחירים'!$B$3:$F$110,4,FALSE)="","",VLOOKUP(C64,'הסכם מחירים'!$B$3:$F$110,4,FALSE)))</f>
        <v/>
      </c>
      <c r="N64" s="164"/>
      <c r="O64" s="165"/>
      <c r="P64" s="165"/>
      <c r="Q64" s="165"/>
      <c r="R64" s="165"/>
      <c r="S64" s="165"/>
      <c r="T64" s="165"/>
      <c r="U64" s="166"/>
      <c r="V64" s="169" t="str">
        <f>IF(C64="","",VLOOKUP(C64,'הסכם מחירים'!$B$3:$F$110,5,FALSE))</f>
        <v/>
      </c>
      <c r="W64" s="170"/>
      <c r="X64" s="158" t="str">
        <f t="shared" ref="X64:X82" si="0">IF(C64="","",IF(M64="","",N64*V64))</f>
        <v/>
      </c>
      <c r="Y64" s="159"/>
      <c r="Z64" s="159"/>
      <c r="AA64" s="160"/>
      <c r="AB64" s="167"/>
      <c r="AC64" s="168"/>
      <c r="AD64" s="135" t="str">
        <f t="shared" ref="AD64:AD82" si="1">IF(AB64="","",AB64*V64)</f>
        <v/>
      </c>
      <c r="AE64" s="131"/>
      <c r="AF64" s="171" t="str">
        <f t="shared" ref="AF64:AF82" si="2">IF(N64="","",AH64/V64)</f>
        <v/>
      </c>
      <c r="AG64" s="172"/>
      <c r="AH64" s="161" t="str">
        <f t="shared" ref="AH64:AH82" si="3">IF(N64="","",IF(AE64="",IF(AD64="",X64,X64-AD64),IF(AD64="",X64-AE64,X64-AD64-AE64)))</f>
        <v/>
      </c>
      <c r="AI64" s="162"/>
      <c r="AJ64" s="163"/>
      <c r="AK64" s="26"/>
      <c r="AL64" s="39"/>
      <c r="AM64" s="39"/>
      <c r="AN64" s="39"/>
    </row>
    <row r="65" spans="2:40" s="9" customFormat="1" ht="24" customHeight="1" x14ac:dyDescent="0.3">
      <c r="B65" s="123">
        <v>3</v>
      </c>
      <c r="C65" s="156"/>
      <c r="D65" s="183" t="str">
        <f>IF(C65="","",IF(VLOOKUP(C65,'הסכם מחירים'!$B$3:$F$110,2,FALSE)="","",VLOOKUP(C65,'הסכם מחירים'!$B$3:$F$110,2,FALSE)))</f>
        <v/>
      </c>
      <c r="E65" s="183" t="str">
        <f>IF(C65="","",VLOOKUP(C65,'הסכם מחירים'!$B$3:$F$35,3,FALSE))</f>
        <v/>
      </c>
      <c r="F65" s="182" t="str">
        <f>IF(C65="","",IF(VLOOKUP(C65,'הסכם מחירים'!$B$2:$F$110,3,FALSE)="","",VLOOKUP(C65,'הסכם מחירים'!$B$3:$F$110,3,FALSE)))</f>
        <v/>
      </c>
      <c r="G65" s="182"/>
      <c r="H65" s="182"/>
      <c r="I65" s="182"/>
      <c r="J65" s="182"/>
      <c r="K65" s="182"/>
      <c r="L65" s="182"/>
      <c r="M65" s="154" t="str">
        <f>IF(C65="","",IF(VLOOKUP(C65,'הסכם מחירים'!$B$3:$F$110,4,FALSE)="","",VLOOKUP(C65,'הסכם מחירים'!$B$3:$F$110,4,FALSE)))</f>
        <v/>
      </c>
      <c r="N65" s="164"/>
      <c r="O65" s="165"/>
      <c r="P65" s="165"/>
      <c r="Q65" s="165"/>
      <c r="R65" s="165"/>
      <c r="S65" s="165"/>
      <c r="T65" s="165"/>
      <c r="U65" s="166"/>
      <c r="V65" s="169" t="str">
        <f>IF(C65="","",VLOOKUP(C65,'הסכם מחירים'!$B$3:$F$110,5,FALSE))</f>
        <v/>
      </c>
      <c r="W65" s="170"/>
      <c r="X65" s="158" t="str">
        <f t="shared" si="0"/>
        <v/>
      </c>
      <c r="Y65" s="159"/>
      <c r="Z65" s="159"/>
      <c r="AA65" s="160"/>
      <c r="AB65" s="167"/>
      <c r="AC65" s="168"/>
      <c r="AD65" s="135" t="str">
        <f t="shared" si="1"/>
        <v/>
      </c>
      <c r="AE65" s="131"/>
      <c r="AF65" s="171" t="str">
        <f t="shared" si="2"/>
        <v/>
      </c>
      <c r="AG65" s="172"/>
      <c r="AH65" s="161" t="str">
        <f t="shared" si="3"/>
        <v/>
      </c>
      <c r="AI65" s="162"/>
      <c r="AJ65" s="163"/>
      <c r="AK65" s="26"/>
      <c r="AL65" s="178"/>
      <c r="AM65" s="178"/>
      <c r="AN65" s="178"/>
    </row>
    <row r="66" spans="2:40" s="9" customFormat="1" ht="27.75" customHeight="1" x14ac:dyDescent="0.3">
      <c r="B66" s="123">
        <v>4</v>
      </c>
      <c r="C66" s="156"/>
      <c r="D66" s="183" t="str">
        <f>IF(C66="","",IF(VLOOKUP(C66,'הסכם מחירים'!$B$3:$F$110,2,FALSE)="","",VLOOKUP(C66,'הסכם מחירים'!$B$3:$F$110,2,FALSE)))</f>
        <v/>
      </c>
      <c r="E66" s="183" t="str">
        <f>IF(C66="","",VLOOKUP(C66,'הסכם מחירים'!$B$3:$F$35,3,FALSE))</f>
        <v/>
      </c>
      <c r="F66" s="182" t="str">
        <f>IF(C66="","",IF(VLOOKUP(C66,'הסכם מחירים'!$B$2:$F$110,3,FALSE)="","",VLOOKUP(C66,'הסכם מחירים'!$B$3:$F$110,3,FALSE)))</f>
        <v/>
      </c>
      <c r="G66" s="182"/>
      <c r="H66" s="182"/>
      <c r="I66" s="182"/>
      <c r="J66" s="182"/>
      <c r="K66" s="182"/>
      <c r="L66" s="182"/>
      <c r="M66" s="154" t="str">
        <f>IF(C66="","",IF(VLOOKUP(C66,'הסכם מחירים'!$B$3:$F$110,4,FALSE)="","",VLOOKUP(C66,'הסכם מחירים'!$B$3:$F$110,4,FALSE)))</f>
        <v/>
      </c>
      <c r="N66" s="164"/>
      <c r="O66" s="165"/>
      <c r="P66" s="165"/>
      <c r="Q66" s="165"/>
      <c r="R66" s="165"/>
      <c r="S66" s="165"/>
      <c r="T66" s="165"/>
      <c r="U66" s="166"/>
      <c r="V66" s="169" t="str">
        <f>IF(C66="","",VLOOKUP(C66,'הסכם מחירים'!$B$3:$F$110,5,FALSE))</f>
        <v/>
      </c>
      <c r="W66" s="170"/>
      <c r="X66" s="158" t="str">
        <f t="shared" si="0"/>
        <v/>
      </c>
      <c r="Y66" s="159"/>
      <c r="Z66" s="159"/>
      <c r="AA66" s="160"/>
      <c r="AB66" s="167"/>
      <c r="AC66" s="168"/>
      <c r="AD66" s="135" t="str">
        <f t="shared" si="1"/>
        <v/>
      </c>
      <c r="AE66" s="131"/>
      <c r="AF66" s="171" t="str">
        <f t="shared" si="2"/>
        <v/>
      </c>
      <c r="AG66" s="172"/>
      <c r="AH66" s="161" t="str">
        <f t="shared" si="3"/>
        <v/>
      </c>
      <c r="AI66" s="162"/>
      <c r="AJ66" s="163"/>
      <c r="AK66" s="26"/>
      <c r="AL66" s="157"/>
      <c r="AM66" s="157"/>
      <c r="AN66" s="157"/>
    </row>
    <row r="67" spans="2:40" s="9" customFormat="1" ht="30" customHeight="1" x14ac:dyDescent="0.3">
      <c r="B67" s="123">
        <v>5</v>
      </c>
      <c r="C67" s="156"/>
      <c r="D67" s="183" t="str">
        <f>IF(C67="","",IF(VLOOKUP(C67,'הסכם מחירים'!$B$3:$F$110,2,FALSE)="","",VLOOKUP(C67,'הסכם מחירים'!$B$3:$F$110,2,FALSE)))</f>
        <v/>
      </c>
      <c r="E67" s="183" t="str">
        <f>IF(C67="","",VLOOKUP(C67,'הסכם מחירים'!$B$3:$F$35,3,FALSE))</f>
        <v/>
      </c>
      <c r="F67" s="182" t="str">
        <f>IF(C67="","",IF(VLOOKUP(C67,'הסכם מחירים'!$B$2:$F$110,3,FALSE)="","",VLOOKUP(C67,'הסכם מחירים'!$B$3:$F$110,3,FALSE)))</f>
        <v/>
      </c>
      <c r="G67" s="182"/>
      <c r="H67" s="182"/>
      <c r="I67" s="182"/>
      <c r="J67" s="182"/>
      <c r="K67" s="182"/>
      <c r="L67" s="182"/>
      <c r="M67" s="154" t="str">
        <f>IF(C67="","",IF(VLOOKUP(C67,'הסכם מחירים'!$B$3:$F$110,4,FALSE)="","",VLOOKUP(C67,'הסכם מחירים'!$B$3:$F$110,4,FALSE)))</f>
        <v/>
      </c>
      <c r="N67" s="164"/>
      <c r="O67" s="165"/>
      <c r="P67" s="165"/>
      <c r="Q67" s="165"/>
      <c r="R67" s="165"/>
      <c r="S67" s="165"/>
      <c r="T67" s="165"/>
      <c r="U67" s="166"/>
      <c r="V67" s="169" t="str">
        <f>IF(C67="","",VLOOKUP(C67,'הסכם מחירים'!$B$3:$F$110,5,FALSE))</f>
        <v/>
      </c>
      <c r="W67" s="170"/>
      <c r="X67" s="158" t="str">
        <f t="shared" si="0"/>
        <v/>
      </c>
      <c r="Y67" s="159"/>
      <c r="Z67" s="159"/>
      <c r="AA67" s="160"/>
      <c r="AB67" s="167"/>
      <c r="AC67" s="168"/>
      <c r="AD67" s="135" t="str">
        <f t="shared" si="1"/>
        <v/>
      </c>
      <c r="AE67" s="131"/>
      <c r="AF67" s="171" t="str">
        <f t="shared" si="2"/>
        <v/>
      </c>
      <c r="AG67" s="172"/>
      <c r="AH67" s="161" t="str">
        <f t="shared" si="3"/>
        <v/>
      </c>
      <c r="AI67" s="162"/>
      <c r="AJ67" s="163"/>
      <c r="AK67" s="26"/>
      <c r="AL67" s="157"/>
      <c r="AM67" s="157"/>
      <c r="AN67" s="157"/>
    </row>
    <row r="68" spans="2:40" s="9" customFormat="1" ht="29.25" customHeight="1" x14ac:dyDescent="0.3">
      <c r="B68" s="123">
        <v>6</v>
      </c>
      <c r="C68" s="156"/>
      <c r="D68" s="183" t="str">
        <f>IF(C68="","",IF(VLOOKUP(C68,'הסכם מחירים'!$B$3:$F$110,2,FALSE)="","",VLOOKUP(C68,'הסכם מחירים'!$B$3:$F$110,2,FALSE)))</f>
        <v/>
      </c>
      <c r="E68" s="183" t="str">
        <f>IF(C68="","",VLOOKUP(C68,'הסכם מחירים'!$B$3:$F$35,3,FALSE))</f>
        <v/>
      </c>
      <c r="F68" s="182" t="str">
        <f>IF(C68="","",IF(VLOOKUP(C68,'הסכם מחירים'!$B$2:$F$110,3,FALSE)="","",VLOOKUP(C68,'הסכם מחירים'!$B$3:$F$110,3,FALSE)))</f>
        <v/>
      </c>
      <c r="G68" s="182"/>
      <c r="H68" s="182"/>
      <c r="I68" s="182"/>
      <c r="J68" s="182"/>
      <c r="K68" s="182"/>
      <c r="L68" s="182"/>
      <c r="M68" s="154" t="str">
        <f>IF(C68="","",IF(VLOOKUP(C68,'הסכם מחירים'!$B$3:$F$110,4,FALSE)="","",VLOOKUP(C68,'הסכם מחירים'!$B$3:$F$110,4,FALSE)))</f>
        <v/>
      </c>
      <c r="N68" s="164"/>
      <c r="O68" s="165"/>
      <c r="P68" s="165"/>
      <c r="Q68" s="165"/>
      <c r="R68" s="165"/>
      <c r="S68" s="165"/>
      <c r="T68" s="165"/>
      <c r="U68" s="166"/>
      <c r="V68" s="169" t="str">
        <f>IF(C68="","",VLOOKUP(C68,'הסכם מחירים'!$B$3:$F$110,5,FALSE))</f>
        <v/>
      </c>
      <c r="W68" s="170"/>
      <c r="X68" s="158" t="str">
        <f t="shared" si="0"/>
        <v/>
      </c>
      <c r="Y68" s="159"/>
      <c r="Z68" s="159"/>
      <c r="AA68" s="160"/>
      <c r="AB68" s="167"/>
      <c r="AC68" s="168"/>
      <c r="AD68" s="135" t="str">
        <f t="shared" si="1"/>
        <v/>
      </c>
      <c r="AE68" s="131"/>
      <c r="AF68" s="171" t="str">
        <f t="shared" si="2"/>
        <v/>
      </c>
      <c r="AG68" s="172"/>
      <c r="AH68" s="161" t="str">
        <f t="shared" si="3"/>
        <v/>
      </c>
      <c r="AI68" s="162"/>
      <c r="AJ68" s="163"/>
      <c r="AK68" s="26"/>
      <c r="AL68" s="157"/>
      <c r="AM68" s="157"/>
      <c r="AN68" s="157"/>
    </row>
    <row r="69" spans="2:40" s="9" customFormat="1" ht="35.25" customHeight="1" x14ac:dyDescent="0.3">
      <c r="B69" s="123">
        <v>7</v>
      </c>
      <c r="C69" s="156"/>
      <c r="D69" s="183" t="str">
        <f>IF(C69="","",IF(VLOOKUP(C69,'הסכם מחירים'!$B$3:$F$110,2,FALSE)="","",VLOOKUP(C69,'הסכם מחירים'!$B$3:$F$110,2,FALSE)))</f>
        <v/>
      </c>
      <c r="E69" s="183" t="str">
        <f>IF(C69="","",VLOOKUP(C69,'הסכם מחירים'!$B$3:$F$35,3,FALSE))</f>
        <v/>
      </c>
      <c r="F69" s="182" t="str">
        <f>IF(C69="","",IF(VLOOKUP(C69,'הסכם מחירים'!$B$2:$F$110,3,FALSE)="","",VLOOKUP(C69,'הסכם מחירים'!$B$3:$F$110,3,FALSE)))</f>
        <v/>
      </c>
      <c r="G69" s="182"/>
      <c r="H69" s="182"/>
      <c r="I69" s="182"/>
      <c r="J69" s="182"/>
      <c r="K69" s="182"/>
      <c r="L69" s="182"/>
      <c r="M69" s="154" t="str">
        <f>IF(C69="","",IF(VLOOKUP(C69,'הסכם מחירים'!$B$3:$F$110,4,FALSE)="","",VLOOKUP(C69,'הסכם מחירים'!$B$3:$F$110,4,FALSE)))</f>
        <v/>
      </c>
      <c r="N69" s="164"/>
      <c r="O69" s="165"/>
      <c r="P69" s="165"/>
      <c r="Q69" s="165"/>
      <c r="R69" s="165"/>
      <c r="S69" s="165"/>
      <c r="T69" s="165"/>
      <c r="U69" s="166"/>
      <c r="V69" s="169" t="str">
        <f>IF(C69="","",VLOOKUP(C69,'הסכם מחירים'!$B$3:$F$110,5,FALSE))</f>
        <v/>
      </c>
      <c r="W69" s="170"/>
      <c r="X69" s="158" t="str">
        <f t="shared" si="0"/>
        <v/>
      </c>
      <c r="Y69" s="159"/>
      <c r="Z69" s="159"/>
      <c r="AA69" s="160"/>
      <c r="AB69" s="167"/>
      <c r="AC69" s="168"/>
      <c r="AD69" s="135" t="str">
        <f t="shared" si="1"/>
        <v/>
      </c>
      <c r="AE69" s="131"/>
      <c r="AF69" s="171" t="str">
        <f t="shared" si="2"/>
        <v/>
      </c>
      <c r="AG69" s="172"/>
      <c r="AH69" s="161" t="str">
        <f t="shared" si="3"/>
        <v/>
      </c>
      <c r="AI69" s="162"/>
      <c r="AJ69" s="163"/>
      <c r="AK69" s="26"/>
      <c r="AL69" s="157"/>
      <c r="AM69" s="157"/>
      <c r="AN69" s="157"/>
    </row>
    <row r="70" spans="2:40" s="9" customFormat="1" ht="32.25" customHeight="1" x14ac:dyDescent="0.3">
      <c r="B70" s="123">
        <v>8</v>
      </c>
      <c r="C70" s="156"/>
      <c r="D70" s="183" t="str">
        <f>IF(C70="","",IF(VLOOKUP(C70,'הסכם מחירים'!$B$3:$F$110,2,FALSE)="","",VLOOKUP(C70,'הסכם מחירים'!$B$3:$F$110,2,FALSE)))</f>
        <v/>
      </c>
      <c r="E70" s="183" t="str">
        <f>IF(C70="","",VLOOKUP(C70,'הסכם מחירים'!$B$3:$F$35,3,FALSE))</f>
        <v/>
      </c>
      <c r="F70" s="182" t="str">
        <f>IF(C70="","",IF(VLOOKUP(C70,'הסכם מחירים'!$B$2:$F$110,3,FALSE)="","",VLOOKUP(C70,'הסכם מחירים'!$B$3:$F$110,3,FALSE)))</f>
        <v/>
      </c>
      <c r="G70" s="182"/>
      <c r="H70" s="182"/>
      <c r="I70" s="182"/>
      <c r="J70" s="182"/>
      <c r="K70" s="182"/>
      <c r="L70" s="182"/>
      <c r="M70" s="154" t="str">
        <f>IF(C70="","",IF(VLOOKUP(C70,'הסכם מחירים'!$B$3:$F$110,4,FALSE)="","",VLOOKUP(C70,'הסכם מחירים'!$B$3:$F$110,4,FALSE)))</f>
        <v/>
      </c>
      <c r="N70" s="164"/>
      <c r="O70" s="165"/>
      <c r="P70" s="165"/>
      <c r="Q70" s="165"/>
      <c r="R70" s="165"/>
      <c r="S70" s="165"/>
      <c r="T70" s="165"/>
      <c r="U70" s="166"/>
      <c r="V70" s="169" t="str">
        <f>IF(C70="","",VLOOKUP(C70,'הסכם מחירים'!$B$3:$F$110,5,FALSE))</f>
        <v/>
      </c>
      <c r="W70" s="170"/>
      <c r="X70" s="158" t="str">
        <f t="shared" si="0"/>
        <v/>
      </c>
      <c r="Y70" s="159"/>
      <c r="Z70" s="159"/>
      <c r="AA70" s="160"/>
      <c r="AB70" s="167"/>
      <c r="AC70" s="168"/>
      <c r="AD70" s="135" t="str">
        <f t="shared" si="1"/>
        <v/>
      </c>
      <c r="AE70" s="131"/>
      <c r="AF70" s="171" t="str">
        <f t="shared" si="2"/>
        <v/>
      </c>
      <c r="AG70" s="172"/>
      <c r="AH70" s="161" t="str">
        <f t="shared" si="3"/>
        <v/>
      </c>
      <c r="AI70" s="162"/>
      <c r="AJ70" s="163"/>
      <c r="AK70" s="26"/>
      <c r="AL70" s="157"/>
      <c r="AM70" s="157"/>
      <c r="AN70" s="157"/>
    </row>
    <row r="71" spans="2:40" s="9" customFormat="1" ht="33.75" customHeight="1" x14ac:dyDescent="0.3">
      <c r="B71" s="123">
        <v>9</v>
      </c>
      <c r="C71" s="156"/>
      <c r="D71" s="183" t="str">
        <f>IF(C71="","",IF(VLOOKUP(C71,'הסכם מחירים'!$B$3:$F$110,2,FALSE)="","",VLOOKUP(C71,'הסכם מחירים'!$B$3:$F$110,2,FALSE)))</f>
        <v/>
      </c>
      <c r="E71" s="183" t="str">
        <f>IF(C71="","",VLOOKUP(C71,'הסכם מחירים'!$B$3:$F$35,3,FALSE))</f>
        <v/>
      </c>
      <c r="F71" s="182" t="str">
        <f>IF(C71="","",IF(VLOOKUP(C71,'הסכם מחירים'!$B$2:$F$110,3,FALSE)="","",VLOOKUP(C71,'הסכם מחירים'!$B$3:$F$110,3,FALSE)))</f>
        <v/>
      </c>
      <c r="G71" s="182"/>
      <c r="H71" s="182"/>
      <c r="I71" s="182"/>
      <c r="J71" s="182"/>
      <c r="K71" s="182"/>
      <c r="L71" s="182"/>
      <c r="M71" s="154" t="str">
        <f>IF(C71="","",IF(VLOOKUP(C71,'הסכם מחירים'!$B$3:$F$110,4,FALSE)="","",VLOOKUP(C71,'הסכם מחירים'!$B$3:$F$110,4,FALSE)))</f>
        <v/>
      </c>
      <c r="N71" s="164"/>
      <c r="O71" s="165"/>
      <c r="P71" s="165"/>
      <c r="Q71" s="165"/>
      <c r="R71" s="165"/>
      <c r="S71" s="165"/>
      <c r="T71" s="165"/>
      <c r="U71" s="166"/>
      <c r="V71" s="169" t="str">
        <f>IF(C71="","",VLOOKUP(C71,'הסכם מחירים'!$B$3:$F$110,5,FALSE))</f>
        <v/>
      </c>
      <c r="W71" s="170"/>
      <c r="X71" s="158" t="str">
        <f t="shared" si="0"/>
        <v/>
      </c>
      <c r="Y71" s="159"/>
      <c r="Z71" s="159"/>
      <c r="AA71" s="160"/>
      <c r="AB71" s="167"/>
      <c r="AC71" s="168"/>
      <c r="AD71" s="135" t="str">
        <f t="shared" si="1"/>
        <v/>
      </c>
      <c r="AE71" s="131"/>
      <c r="AF71" s="171" t="str">
        <f t="shared" si="2"/>
        <v/>
      </c>
      <c r="AG71" s="172"/>
      <c r="AH71" s="161" t="str">
        <f t="shared" si="3"/>
        <v/>
      </c>
      <c r="AI71" s="162"/>
      <c r="AJ71" s="163"/>
      <c r="AK71" s="26"/>
      <c r="AL71" s="157"/>
      <c r="AM71" s="157"/>
      <c r="AN71" s="157"/>
    </row>
    <row r="72" spans="2:40" s="9" customFormat="1" ht="30.75" customHeight="1" x14ac:dyDescent="0.3">
      <c r="B72" s="123">
        <v>10</v>
      </c>
      <c r="C72" s="156"/>
      <c r="D72" s="183" t="str">
        <f>IF(C72="","",IF(VLOOKUP(C72,'הסכם מחירים'!$B$3:$F$110,2,FALSE)="","",VLOOKUP(C72,'הסכם מחירים'!$B$3:$F$110,2,FALSE)))</f>
        <v/>
      </c>
      <c r="E72" s="183" t="str">
        <f>IF(C72="","",VLOOKUP(C72,'הסכם מחירים'!$B$3:$F$35,3,FALSE))</f>
        <v/>
      </c>
      <c r="F72" s="182" t="str">
        <f>IF(C72="","",IF(VLOOKUP(C72,'הסכם מחירים'!$B$2:$F$110,3,FALSE)="","",VLOOKUP(C72,'הסכם מחירים'!$B$3:$F$110,3,FALSE)))</f>
        <v/>
      </c>
      <c r="G72" s="182"/>
      <c r="H72" s="182"/>
      <c r="I72" s="182"/>
      <c r="J72" s="182"/>
      <c r="K72" s="182"/>
      <c r="L72" s="182"/>
      <c r="M72" s="154" t="str">
        <f>IF(C72="","",IF(VLOOKUP(C72,'הסכם מחירים'!$B$3:$F$110,4,FALSE)="","",VLOOKUP(C72,'הסכם מחירים'!$B$3:$F$110,4,FALSE)))</f>
        <v/>
      </c>
      <c r="N72" s="164"/>
      <c r="O72" s="165"/>
      <c r="P72" s="165"/>
      <c r="Q72" s="165"/>
      <c r="R72" s="165"/>
      <c r="S72" s="165"/>
      <c r="T72" s="165"/>
      <c r="U72" s="166"/>
      <c r="V72" s="169" t="str">
        <f>IF(C72="","",VLOOKUP(C72,'הסכם מחירים'!$B$3:$F$110,5,FALSE))</f>
        <v/>
      </c>
      <c r="W72" s="170"/>
      <c r="X72" s="158" t="str">
        <f t="shared" si="0"/>
        <v/>
      </c>
      <c r="Y72" s="159"/>
      <c r="Z72" s="159"/>
      <c r="AA72" s="160"/>
      <c r="AB72" s="167"/>
      <c r="AC72" s="168"/>
      <c r="AD72" s="135" t="str">
        <f t="shared" si="1"/>
        <v/>
      </c>
      <c r="AE72" s="131"/>
      <c r="AF72" s="171" t="str">
        <f t="shared" si="2"/>
        <v/>
      </c>
      <c r="AG72" s="172"/>
      <c r="AH72" s="161" t="str">
        <f t="shared" si="3"/>
        <v/>
      </c>
      <c r="AI72" s="162"/>
      <c r="AJ72" s="163"/>
      <c r="AK72" s="26"/>
      <c r="AL72" s="157"/>
      <c r="AM72" s="157"/>
      <c r="AN72" s="157"/>
    </row>
    <row r="73" spans="2:40" s="9" customFormat="1" ht="32.25" customHeight="1" x14ac:dyDescent="0.3">
      <c r="B73" s="123">
        <v>11</v>
      </c>
      <c r="C73" s="156"/>
      <c r="D73" s="183" t="str">
        <f>IF(C73="","",IF(VLOOKUP(C73,'הסכם מחירים'!$B$3:$F$110,2,FALSE)="","",VLOOKUP(C73,'הסכם מחירים'!$B$3:$F$110,2,FALSE)))</f>
        <v/>
      </c>
      <c r="E73" s="183" t="str">
        <f>IF(C73="","",VLOOKUP(C73,'הסכם מחירים'!$B$3:$F$35,3,FALSE))</f>
        <v/>
      </c>
      <c r="F73" s="182" t="str">
        <f>IF(C73="","",IF(VLOOKUP(C73,'הסכם מחירים'!$B$2:$F$110,3,FALSE)="","",VLOOKUP(C73,'הסכם מחירים'!$B$3:$F$110,3,FALSE)))</f>
        <v/>
      </c>
      <c r="G73" s="182"/>
      <c r="H73" s="182"/>
      <c r="I73" s="182"/>
      <c r="J73" s="182"/>
      <c r="K73" s="182"/>
      <c r="L73" s="182"/>
      <c r="M73" s="154" t="str">
        <f>IF(C73="","",IF(VLOOKUP(C73,'הסכם מחירים'!$B$3:$F$110,4,FALSE)="","",VLOOKUP(C73,'הסכם מחירים'!$B$3:$F$110,4,FALSE)))</f>
        <v/>
      </c>
      <c r="N73" s="164"/>
      <c r="O73" s="165"/>
      <c r="P73" s="165"/>
      <c r="Q73" s="165"/>
      <c r="R73" s="165"/>
      <c r="S73" s="165"/>
      <c r="T73" s="165"/>
      <c r="U73" s="166"/>
      <c r="V73" s="169" t="str">
        <f>IF(C73="","",VLOOKUP(C73,'הסכם מחירים'!$B$3:$F$110,5,FALSE))</f>
        <v/>
      </c>
      <c r="W73" s="170"/>
      <c r="X73" s="158" t="str">
        <f t="shared" si="0"/>
        <v/>
      </c>
      <c r="Y73" s="159"/>
      <c r="Z73" s="159"/>
      <c r="AA73" s="160"/>
      <c r="AB73" s="167"/>
      <c r="AC73" s="168"/>
      <c r="AD73" s="135" t="str">
        <f t="shared" si="1"/>
        <v/>
      </c>
      <c r="AE73" s="131"/>
      <c r="AF73" s="171" t="str">
        <f t="shared" si="2"/>
        <v/>
      </c>
      <c r="AG73" s="172"/>
      <c r="AH73" s="161" t="str">
        <f t="shared" si="3"/>
        <v/>
      </c>
      <c r="AI73" s="162"/>
      <c r="AJ73" s="163"/>
      <c r="AK73" s="26"/>
      <c r="AL73" s="157"/>
      <c r="AM73" s="157"/>
      <c r="AN73" s="157"/>
    </row>
    <row r="74" spans="2:40" s="9" customFormat="1" ht="27.75" customHeight="1" x14ac:dyDescent="0.3">
      <c r="B74" s="123">
        <v>12</v>
      </c>
      <c r="C74" s="156"/>
      <c r="D74" s="183" t="str">
        <f>IF(C74="","",IF(VLOOKUP(C74,'הסכם מחירים'!$B$3:$F$110,2,FALSE)="","",VLOOKUP(C74,'הסכם מחירים'!$B$3:$F$110,2,FALSE)))</f>
        <v/>
      </c>
      <c r="E74" s="183" t="str">
        <f>IF(C74="","",VLOOKUP(C74,'הסכם מחירים'!$B$3:$F$35,3,FALSE))</f>
        <v/>
      </c>
      <c r="F74" s="182" t="str">
        <f>IF(C74="","",IF(VLOOKUP(C74,'הסכם מחירים'!$B$2:$F$110,3,FALSE)="","",VLOOKUP(C74,'הסכם מחירים'!$B$3:$F$110,3,FALSE)))</f>
        <v/>
      </c>
      <c r="G74" s="182"/>
      <c r="H74" s="182"/>
      <c r="I74" s="182"/>
      <c r="J74" s="182"/>
      <c r="K74" s="182"/>
      <c r="L74" s="182"/>
      <c r="M74" s="154" t="str">
        <f>IF(C74="","",IF(VLOOKUP(C74,'הסכם מחירים'!$B$3:$F$110,4,FALSE)="","",VLOOKUP(C74,'הסכם מחירים'!$B$3:$F$110,4,FALSE)))</f>
        <v/>
      </c>
      <c r="N74" s="164"/>
      <c r="O74" s="165"/>
      <c r="P74" s="165"/>
      <c r="Q74" s="165"/>
      <c r="R74" s="165"/>
      <c r="S74" s="165"/>
      <c r="T74" s="165"/>
      <c r="U74" s="166"/>
      <c r="V74" s="169" t="str">
        <f>IF(C74="","",VLOOKUP(C74,'הסכם מחירים'!$B$3:$F$110,5,FALSE))</f>
        <v/>
      </c>
      <c r="W74" s="170"/>
      <c r="X74" s="158" t="str">
        <f t="shared" si="0"/>
        <v/>
      </c>
      <c r="Y74" s="159"/>
      <c r="Z74" s="159"/>
      <c r="AA74" s="160"/>
      <c r="AB74" s="167"/>
      <c r="AC74" s="168"/>
      <c r="AD74" s="135" t="str">
        <f t="shared" si="1"/>
        <v/>
      </c>
      <c r="AE74" s="131"/>
      <c r="AF74" s="171" t="str">
        <f t="shared" si="2"/>
        <v/>
      </c>
      <c r="AG74" s="172"/>
      <c r="AH74" s="161" t="str">
        <f t="shared" si="3"/>
        <v/>
      </c>
      <c r="AI74" s="162"/>
      <c r="AJ74" s="163"/>
      <c r="AK74" s="26"/>
      <c r="AL74" s="157"/>
      <c r="AM74" s="157"/>
      <c r="AN74" s="157"/>
    </row>
    <row r="75" spans="2:40" s="9" customFormat="1" ht="30" customHeight="1" x14ac:dyDescent="0.3">
      <c r="B75" s="123">
        <v>13</v>
      </c>
      <c r="C75" s="156"/>
      <c r="D75" s="183" t="str">
        <f>IF(C75="","",IF(VLOOKUP(C75,'הסכם מחירים'!$B$3:$F$110,2,FALSE)="","",VLOOKUP(C75,'הסכם מחירים'!$B$3:$F$110,2,FALSE)))</f>
        <v/>
      </c>
      <c r="E75" s="183" t="str">
        <f>IF(C75="","",VLOOKUP(C75,'הסכם מחירים'!$B$3:$F$35,3,FALSE))</f>
        <v/>
      </c>
      <c r="F75" s="182" t="str">
        <f>IF(C75="","",IF(VLOOKUP(C75,'הסכם מחירים'!$B$2:$F$110,3,FALSE)="","",VLOOKUP(C75,'הסכם מחירים'!$B$3:$F$110,3,FALSE)))</f>
        <v/>
      </c>
      <c r="G75" s="182"/>
      <c r="H75" s="182"/>
      <c r="I75" s="182"/>
      <c r="J75" s="182"/>
      <c r="K75" s="182"/>
      <c r="L75" s="182"/>
      <c r="M75" s="154" t="str">
        <f>IF(C75="","",IF(VLOOKUP(C75,'הסכם מחירים'!$B$3:$F$110,4,FALSE)="","",VLOOKUP(C75,'הסכם מחירים'!$B$3:$F$110,4,FALSE)))</f>
        <v/>
      </c>
      <c r="N75" s="164"/>
      <c r="O75" s="165"/>
      <c r="P75" s="165"/>
      <c r="Q75" s="165"/>
      <c r="R75" s="165"/>
      <c r="S75" s="165"/>
      <c r="T75" s="165"/>
      <c r="U75" s="166"/>
      <c r="V75" s="169" t="str">
        <f>IF(C75="","",VLOOKUP(C75,'הסכם מחירים'!$B$3:$F$110,5,FALSE))</f>
        <v/>
      </c>
      <c r="W75" s="170"/>
      <c r="X75" s="158" t="str">
        <f t="shared" si="0"/>
        <v/>
      </c>
      <c r="Y75" s="159"/>
      <c r="Z75" s="159"/>
      <c r="AA75" s="160"/>
      <c r="AB75" s="167"/>
      <c r="AC75" s="168"/>
      <c r="AD75" s="135" t="str">
        <f t="shared" si="1"/>
        <v/>
      </c>
      <c r="AE75" s="131"/>
      <c r="AF75" s="171" t="str">
        <f t="shared" si="2"/>
        <v/>
      </c>
      <c r="AG75" s="172"/>
      <c r="AH75" s="161" t="str">
        <f t="shared" si="3"/>
        <v/>
      </c>
      <c r="AI75" s="162"/>
      <c r="AJ75" s="163"/>
      <c r="AK75" s="26"/>
      <c r="AL75" s="157"/>
      <c r="AM75" s="157"/>
      <c r="AN75" s="157"/>
    </row>
    <row r="76" spans="2:40" s="9" customFormat="1" ht="33.75" customHeight="1" x14ac:dyDescent="0.3">
      <c r="B76" s="123">
        <v>14</v>
      </c>
      <c r="C76" s="156"/>
      <c r="D76" s="183" t="str">
        <f>IF(C76="","",IF(VLOOKUP(C76,'הסכם מחירים'!$B$3:$F$110,2,FALSE)="","",VLOOKUP(C76,'הסכם מחירים'!$B$3:$F$110,2,FALSE)))</f>
        <v/>
      </c>
      <c r="E76" s="183" t="str">
        <f>IF(C76="","",VLOOKUP(C76,'הסכם מחירים'!$B$3:$F$35,3,FALSE))</f>
        <v/>
      </c>
      <c r="F76" s="182" t="str">
        <f>IF(C76="","",IF(VLOOKUP(C76,'הסכם מחירים'!$B$2:$F$110,3,FALSE)="","",VLOOKUP(C76,'הסכם מחירים'!$B$3:$F$110,3,FALSE)))</f>
        <v/>
      </c>
      <c r="G76" s="182"/>
      <c r="H76" s="182"/>
      <c r="I76" s="182"/>
      <c r="J76" s="182"/>
      <c r="K76" s="182"/>
      <c r="L76" s="182"/>
      <c r="M76" s="154" t="str">
        <f>IF(C76="","",IF(VLOOKUP(C76,'הסכם מחירים'!$B$3:$F$110,4,FALSE)="","",VLOOKUP(C76,'הסכם מחירים'!$B$3:$F$110,4,FALSE)))</f>
        <v/>
      </c>
      <c r="N76" s="164"/>
      <c r="O76" s="165"/>
      <c r="P76" s="165"/>
      <c r="Q76" s="165"/>
      <c r="R76" s="165"/>
      <c r="S76" s="165"/>
      <c r="T76" s="165"/>
      <c r="U76" s="166"/>
      <c r="V76" s="169" t="str">
        <f>IF(C76="","",VLOOKUP(C76,'הסכם מחירים'!$B$3:$F$110,5,FALSE))</f>
        <v/>
      </c>
      <c r="W76" s="170"/>
      <c r="X76" s="158" t="str">
        <f t="shared" si="0"/>
        <v/>
      </c>
      <c r="Y76" s="159"/>
      <c r="Z76" s="159"/>
      <c r="AA76" s="160"/>
      <c r="AB76" s="167"/>
      <c r="AC76" s="168"/>
      <c r="AD76" s="135" t="str">
        <f t="shared" si="1"/>
        <v/>
      </c>
      <c r="AE76" s="131"/>
      <c r="AF76" s="171" t="str">
        <f t="shared" si="2"/>
        <v/>
      </c>
      <c r="AG76" s="172"/>
      <c r="AH76" s="161" t="str">
        <f t="shared" si="3"/>
        <v/>
      </c>
      <c r="AI76" s="162"/>
      <c r="AJ76" s="163"/>
      <c r="AK76" s="26"/>
      <c r="AL76" s="178"/>
      <c r="AM76" s="178"/>
      <c r="AN76" s="178"/>
    </row>
    <row r="77" spans="2:40" s="9" customFormat="1" ht="24.75" customHeight="1" x14ac:dyDescent="0.3">
      <c r="B77" s="123">
        <v>15</v>
      </c>
      <c r="C77" s="156"/>
      <c r="D77" s="183" t="str">
        <f>IF(C77="","",IF(VLOOKUP(C77,'הסכם מחירים'!$B$3:$F$110,2,FALSE)="","",VLOOKUP(C77,'הסכם מחירים'!$B$3:$F$110,2,FALSE)))</f>
        <v/>
      </c>
      <c r="E77" s="183" t="str">
        <f>IF(C77="","",VLOOKUP(C77,'הסכם מחירים'!$B$3:$F$35,3,FALSE))</f>
        <v/>
      </c>
      <c r="F77" s="182" t="str">
        <f>IF(C77="","",IF(VLOOKUP(C77,'הסכם מחירים'!$B$2:$F$110,3,FALSE)="","",VLOOKUP(C77,'הסכם מחירים'!$B$3:$F$110,3,FALSE)))</f>
        <v/>
      </c>
      <c r="G77" s="182"/>
      <c r="H77" s="182"/>
      <c r="I77" s="182"/>
      <c r="J77" s="182"/>
      <c r="K77" s="182"/>
      <c r="L77" s="182"/>
      <c r="M77" s="154" t="str">
        <f>IF(C77="","",IF(VLOOKUP(C77,'הסכם מחירים'!$B$3:$F$110,4,FALSE)="","",VLOOKUP(C77,'הסכם מחירים'!$B$3:$F$110,4,FALSE)))</f>
        <v/>
      </c>
      <c r="N77" s="164"/>
      <c r="O77" s="165"/>
      <c r="P77" s="165"/>
      <c r="Q77" s="165"/>
      <c r="R77" s="165"/>
      <c r="S77" s="165"/>
      <c r="T77" s="165"/>
      <c r="U77" s="166"/>
      <c r="V77" s="169" t="str">
        <f>IF(C77="","",VLOOKUP(C77,'הסכם מחירים'!$B$3:$F$110,5,FALSE))</f>
        <v/>
      </c>
      <c r="W77" s="170"/>
      <c r="X77" s="158" t="str">
        <f t="shared" si="0"/>
        <v/>
      </c>
      <c r="Y77" s="159"/>
      <c r="Z77" s="159"/>
      <c r="AA77" s="160"/>
      <c r="AB77" s="167"/>
      <c r="AC77" s="168"/>
      <c r="AD77" s="135" t="str">
        <f t="shared" si="1"/>
        <v/>
      </c>
      <c r="AE77" s="131"/>
      <c r="AF77" s="171" t="str">
        <f t="shared" si="2"/>
        <v/>
      </c>
      <c r="AG77" s="172"/>
      <c r="AH77" s="161" t="str">
        <f t="shared" si="3"/>
        <v/>
      </c>
      <c r="AI77" s="162"/>
      <c r="AJ77" s="163"/>
      <c r="AK77" s="26"/>
      <c r="AL77" s="178"/>
      <c r="AM77" s="178"/>
      <c r="AN77" s="178"/>
    </row>
    <row r="78" spans="2:40" s="9" customFormat="1" ht="20.25" customHeight="1" x14ac:dyDescent="0.3">
      <c r="B78" s="123">
        <v>16</v>
      </c>
      <c r="C78" s="156"/>
      <c r="D78" s="183" t="str">
        <f>IF(C78="","",IF(VLOOKUP(C78,'הסכם מחירים'!$B$3:$F$110,2,FALSE)="","",VLOOKUP(C78,'הסכם מחירים'!$B$3:$F$110,2,FALSE)))</f>
        <v/>
      </c>
      <c r="E78" s="183" t="str">
        <f>IF(C78="","",VLOOKUP(C78,'הסכם מחירים'!$B$3:$F$35,3,FALSE))</f>
        <v/>
      </c>
      <c r="F78" s="182" t="str">
        <f>IF(C78="","",IF(VLOOKUP(C78,'הסכם מחירים'!$B$2:$F$110,3,FALSE)="","",VLOOKUP(C78,'הסכם מחירים'!$B$3:$F$110,3,FALSE)))</f>
        <v/>
      </c>
      <c r="G78" s="182"/>
      <c r="H78" s="182"/>
      <c r="I78" s="182"/>
      <c r="J78" s="182"/>
      <c r="K78" s="182"/>
      <c r="L78" s="182"/>
      <c r="M78" s="154" t="str">
        <f>IF(C78="","",IF(VLOOKUP(C78,'הסכם מחירים'!$B$3:$F$110,4,FALSE)="","",VLOOKUP(C78,'הסכם מחירים'!$B$3:$F$110,4,FALSE)))</f>
        <v/>
      </c>
      <c r="N78" s="164"/>
      <c r="O78" s="165"/>
      <c r="P78" s="165"/>
      <c r="Q78" s="165"/>
      <c r="R78" s="165"/>
      <c r="S78" s="165"/>
      <c r="T78" s="165"/>
      <c r="U78" s="166"/>
      <c r="V78" s="169" t="str">
        <f>IF(C78="","",VLOOKUP(C78,'הסכם מחירים'!$B$3:$F$110,5,FALSE))</f>
        <v/>
      </c>
      <c r="W78" s="170"/>
      <c r="X78" s="158" t="str">
        <f t="shared" si="0"/>
        <v/>
      </c>
      <c r="Y78" s="159"/>
      <c r="Z78" s="159"/>
      <c r="AA78" s="160"/>
      <c r="AB78" s="167"/>
      <c r="AC78" s="168"/>
      <c r="AD78" s="135" t="str">
        <f t="shared" si="1"/>
        <v/>
      </c>
      <c r="AE78" s="131"/>
      <c r="AF78" s="171" t="str">
        <f t="shared" si="2"/>
        <v/>
      </c>
      <c r="AG78" s="172"/>
      <c r="AH78" s="161" t="str">
        <f t="shared" si="3"/>
        <v/>
      </c>
      <c r="AI78" s="162"/>
      <c r="AJ78" s="163"/>
      <c r="AK78" s="26"/>
      <c r="AL78" s="178"/>
      <c r="AM78" s="178"/>
      <c r="AN78" s="178"/>
    </row>
    <row r="79" spans="2:40" s="9" customFormat="1" ht="19.5" customHeight="1" x14ac:dyDescent="0.3">
      <c r="B79" s="123">
        <v>17</v>
      </c>
      <c r="C79" s="156"/>
      <c r="D79" s="183" t="str">
        <f>IF(C79="","",IF(VLOOKUP(C79,'הסכם מחירים'!$B$3:$F$110,2,FALSE)="","",VLOOKUP(C79,'הסכם מחירים'!$B$3:$F$110,2,FALSE)))</f>
        <v/>
      </c>
      <c r="E79" s="183" t="str">
        <f>IF(C79="","",VLOOKUP(C79,'הסכם מחירים'!$B$3:$F$35,3,FALSE))</f>
        <v/>
      </c>
      <c r="F79" s="182" t="str">
        <f>IF(C79="","",IF(VLOOKUP(C79,'הסכם מחירים'!$B$2:$F$110,3,FALSE)="","",VLOOKUP(C79,'הסכם מחירים'!$B$3:$F$110,3,FALSE)))</f>
        <v/>
      </c>
      <c r="G79" s="182"/>
      <c r="H79" s="182"/>
      <c r="I79" s="182"/>
      <c r="J79" s="182"/>
      <c r="K79" s="182"/>
      <c r="L79" s="182"/>
      <c r="M79" s="154" t="str">
        <f>IF(C79="","",IF(VLOOKUP(C79,'הסכם מחירים'!$B$3:$F$110,4,FALSE)="","",VLOOKUP(C79,'הסכם מחירים'!$B$3:$F$110,4,FALSE)))</f>
        <v/>
      </c>
      <c r="N79" s="164"/>
      <c r="O79" s="165"/>
      <c r="P79" s="165"/>
      <c r="Q79" s="165"/>
      <c r="R79" s="165"/>
      <c r="S79" s="165"/>
      <c r="T79" s="165"/>
      <c r="U79" s="166"/>
      <c r="V79" s="169" t="str">
        <f>IF(C79="","",VLOOKUP(C79,'הסכם מחירים'!$B$3:$F$110,5,FALSE))</f>
        <v/>
      </c>
      <c r="W79" s="170"/>
      <c r="X79" s="158" t="str">
        <f t="shared" si="0"/>
        <v/>
      </c>
      <c r="Y79" s="159"/>
      <c r="Z79" s="159"/>
      <c r="AA79" s="160"/>
      <c r="AB79" s="167"/>
      <c r="AC79" s="168"/>
      <c r="AD79" s="135" t="str">
        <f t="shared" si="1"/>
        <v/>
      </c>
      <c r="AE79" s="131"/>
      <c r="AF79" s="171" t="str">
        <f t="shared" si="2"/>
        <v/>
      </c>
      <c r="AG79" s="172"/>
      <c r="AH79" s="161" t="str">
        <f t="shared" si="3"/>
        <v/>
      </c>
      <c r="AI79" s="162"/>
      <c r="AJ79" s="163"/>
      <c r="AK79" s="26"/>
      <c r="AL79" s="178"/>
      <c r="AM79" s="178"/>
      <c r="AN79" s="178"/>
    </row>
    <row r="80" spans="2:40" s="9" customFormat="1" ht="21.75" customHeight="1" x14ac:dyDescent="0.3">
      <c r="B80" s="123">
        <v>18</v>
      </c>
      <c r="C80" s="156"/>
      <c r="D80" s="183" t="str">
        <f>IF(C80="","",IF(VLOOKUP(C80,'הסכם מחירים'!$B$3:$F$110,2,FALSE)="","",VLOOKUP(C80,'הסכם מחירים'!$B$3:$F$110,2,FALSE)))</f>
        <v/>
      </c>
      <c r="E80" s="183" t="str">
        <f>IF(C80="","",VLOOKUP(C80,'הסכם מחירים'!$B$3:$F$35,3,FALSE))</f>
        <v/>
      </c>
      <c r="F80" s="182" t="str">
        <f>IF(C80="","",IF(VLOOKUP(C80,'הסכם מחירים'!$B$2:$F$110,3,FALSE)="","",VLOOKUP(C80,'הסכם מחירים'!$B$3:$F$110,3,FALSE)))</f>
        <v/>
      </c>
      <c r="G80" s="182"/>
      <c r="H80" s="182"/>
      <c r="I80" s="182"/>
      <c r="J80" s="182"/>
      <c r="K80" s="182"/>
      <c r="L80" s="182"/>
      <c r="M80" s="154" t="str">
        <f>IF(C80="","",IF(VLOOKUP(C80,'הסכם מחירים'!$B$3:$F$110,4,FALSE)="","",VLOOKUP(C80,'הסכם מחירים'!$B$3:$F$110,4,FALSE)))</f>
        <v/>
      </c>
      <c r="N80" s="164"/>
      <c r="O80" s="165"/>
      <c r="P80" s="165"/>
      <c r="Q80" s="165"/>
      <c r="R80" s="165"/>
      <c r="S80" s="165"/>
      <c r="T80" s="165"/>
      <c r="U80" s="166"/>
      <c r="V80" s="169" t="str">
        <f>IF(C80="","",VLOOKUP(C80,'הסכם מחירים'!$B$3:$F$110,5,FALSE))</f>
        <v/>
      </c>
      <c r="W80" s="170"/>
      <c r="X80" s="158" t="str">
        <f t="shared" si="0"/>
        <v/>
      </c>
      <c r="Y80" s="159"/>
      <c r="Z80" s="159"/>
      <c r="AA80" s="160"/>
      <c r="AB80" s="167"/>
      <c r="AC80" s="168"/>
      <c r="AD80" s="135" t="str">
        <f t="shared" si="1"/>
        <v/>
      </c>
      <c r="AE80" s="131"/>
      <c r="AF80" s="171" t="str">
        <f t="shared" si="2"/>
        <v/>
      </c>
      <c r="AG80" s="172"/>
      <c r="AH80" s="161" t="str">
        <f t="shared" si="3"/>
        <v/>
      </c>
      <c r="AI80" s="162"/>
      <c r="AJ80" s="163"/>
      <c r="AK80" s="26"/>
      <c r="AL80" s="178"/>
      <c r="AM80" s="178"/>
      <c r="AN80" s="178"/>
    </row>
    <row r="81" spans="1:88" s="9" customFormat="1" ht="22.7" customHeight="1" x14ac:dyDescent="0.3">
      <c r="B81" s="123">
        <v>19</v>
      </c>
      <c r="C81" s="156"/>
      <c r="D81" s="183" t="str">
        <f>IF(C81="","",IF(VLOOKUP(C81,'הסכם מחירים'!$B$3:$F$110,2,FALSE)="","",VLOOKUP(C81,'הסכם מחירים'!$B$3:$F$110,2,FALSE)))</f>
        <v/>
      </c>
      <c r="E81" s="183" t="str">
        <f>IF(C81="","",VLOOKUP(C81,'הסכם מחירים'!$B$3:$F$35,3,FALSE))</f>
        <v/>
      </c>
      <c r="F81" s="182" t="str">
        <f>IF(C81="","",IF(VLOOKUP(C81,'הסכם מחירים'!$B$2:$F$110,3,FALSE)="","",VLOOKUP(C81,'הסכם מחירים'!$B$3:$F$110,3,FALSE)))</f>
        <v/>
      </c>
      <c r="G81" s="182"/>
      <c r="H81" s="182"/>
      <c r="I81" s="182"/>
      <c r="J81" s="182"/>
      <c r="K81" s="182"/>
      <c r="L81" s="182"/>
      <c r="M81" s="154" t="str">
        <f>IF(C81="","",IF(VLOOKUP(C81,'הסכם מחירים'!$B$3:$F$110,4,FALSE)="","",VLOOKUP(C81,'הסכם מחירים'!$B$3:$F$110,4,FALSE)))</f>
        <v/>
      </c>
      <c r="N81" s="164"/>
      <c r="O81" s="165"/>
      <c r="P81" s="165"/>
      <c r="Q81" s="165"/>
      <c r="R81" s="165"/>
      <c r="S81" s="165"/>
      <c r="T81" s="165"/>
      <c r="U81" s="166"/>
      <c r="V81" s="169" t="str">
        <f>IF(C81="","",VLOOKUP(C81,'הסכם מחירים'!$B$3:$F$110,5,FALSE))</f>
        <v/>
      </c>
      <c r="W81" s="170"/>
      <c r="X81" s="158" t="str">
        <f t="shared" si="0"/>
        <v/>
      </c>
      <c r="Y81" s="159"/>
      <c r="Z81" s="159"/>
      <c r="AA81" s="160"/>
      <c r="AB81" s="167"/>
      <c r="AC81" s="168"/>
      <c r="AD81" s="135" t="str">
        <f t="shared" si="1"/>
        <v/>
      </c>
      <c r="AE81" s="131"/>
      <c r="AF81" s="171" t="str">
        <f t="shared" si="2"/>
        <v/>
      </c>
      <c r="AG81" s="172"/>
      <c r="AH81" s="161" t="str">
        <f t="shared" si="3"/>
        <v/>
      </c>
      <c r="AI81" s="162"/>
      <c r="AJ81" s="163"/>
      <c r="AK81" s="26"/>
      <c r="AL81" s="178"/>
      <c r="AM81" s="178"/>
      <c r="AN81" s="178"/>
    </row>
    <row r="82" spans="1:88" s="9" customFormat="1" ht="18.95" customHeight="1" thickBot="1" x14ac:dyDescent="0.35">
      <c r="B82" s="123">
        <v>20</v>
      </c>
      <c r="C82" s="156"/>
      <c r="D82" s="183" t="str">
        <f>IF(C82="","",IF(VLOOKUP(C82,'הסכם מחירים'!$B$3:$F$110,2,FALSE)="","",VLOOKUP(C82,'הסכם מחירים'!$B$3:$F$110,2,FALSE)))</f>
        <v/>
      </c>
      <c r="E82" s="183" t="str">
        <f>IF(C82="","",VLOOKUP(C82,'הסכם מחירים'!$B$3:$F$35,3,FALSE))</f>
        <v/>
      </c>
      <c r="F82" s="182" t="str">
        <f>IF(C82="","",IF(VLOOKUP(C82,'הסכם מחירים'!$B$2:$F$110,3,FALSE)="","",VLOOKUP(C82,'הסכם מחירים'!$B$3:$F$110,3,FALSE)))</f>
        <v/>
      </c>
      <c r="G82" s="182"/>
      <c r="H82" s="182"/>
      <c r="I82" s="182"/>
      <c r="J82" s="182"/>
      <c r="K82" s="182"/>
      <c r="L82" s="182"/>
      <c r="M82" s="154" t="str">
        <f>IF(C82="","",IF(VLOOKUP(C82,'הסכם מחירים'!$B$3:$F$110,4,FALSE)="","",VLOOKUP(C82,'הסכם מחירים'!$B$3:$F$110,4,FALSE)))</f>
        <v/>
      </c>
      <c r="N82" s="164"/>
      <c r="O82" s="165"/>
      <c r="P82" s="165"/>
      <c r="Q82" s="165"/>
      <c r="R82" s="165"/>
      <c r="S82" s="165"/>
      <c r="T82" s="165"/>
      <c r="U82" s="166"/>
      <c r="V82" s="169" t="str">
        <f>IF(C82="","",VLOOKUP(C82,'הסכם מחירים'!$B$3:$F$110,5,FALSE))</f>
        <v/>
      </c>
      <c r="W82" s="170"/>
      <c r="X82" s="158" t="str">
        <f t="shared" si="0"/>
        <v/>
      </c>
      <c r="Y82" s="159"/>
      <c r="Z82" s="159"/>
      <c r="AA82" s="160"/>
      <c r="AB82" s="167"/>
      <c r="AC82" s="168"/>
      <c r="AD82" s="135" t="str">
        <f t="shared" si="1"/>
        <v/>
      </c>
      <c r="AE82" s="131"/>
      <c r="AF82" s="171" t="str">
        <f t="shared" si="2"/>
        <v/>
      </c>
      <c r="AG82" s="172"/>
      <c r="AH82" s="161" t="str">
        <f t="shared" si="3"/>
        <v/>
      </c>
      <c r="AI82" s="162"/>
      <c r="AJ82" s="163"/>
      <c r="AK82" s="26"/>
      <c r="AL82" s="178"/>
      <c r="AM82" s="178"/>
      <c r="AN82" s="178"/>
    </row>
    <row r="83" spans="1:88" s="9" customFormat="1" ht="34.5" customHeight="1" thickTop="1" thickBot="1" x14ac:dyDescent="0.25">
      <c r="B83" s="262" t="s">
        <v>43</v>
      </c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4"/>
      <c r="X83" s="223">
        <f>SUM(X63:AA82)</f>
        <v>0</v>
      </c>
      <c r="Y83" s="224"/>
      <c r="Z83" s="224"/>
      <c r="AA83" s="225"/>
      <c r="AB83" s="239"/>
      <c r="AC83" s="240"/>
      <c r="AD83" s="122">
        <f>SUM(AD63:AD82)</f>
        <v>0</v>
      </c>
      <c r="AE83" s="147">
        <f>SUM(AE63:AE82)</f>
        <v>0</v>
      </c>
      <c r="AF83" s="276">
        <f t="shared" ref="AF83" si="4">SUM(AF63:AF82)</f>
        <v>0</v>
      </c>
      <c r="AG83" s="277"/>
      <c r="AH83" s="278">
        <f>SUM(AH63:AJ82)</f>
        <v>0</v>
      </c>
      <c r="AI83" s="278"/>
      <c r="AJ83" s="279"/>
      <c r="AK83" s="26"/>
      <c r="AL83" s="178"/>
      <c r="AM83" s="178"/>
      <c r="AN83" s="178"/>
    </row>
    <row r="84" spans="1:88" s="9" customFormat="1" ht="17.25" customHeight="1" thickTop="1" x14ac:dyDescent="0.2">
      <c r="AL84" s="222"/>
      <c r="AM84" s="222"/>
      <c r="AN84" s="222"/>
    </row>
    <row r="85" spans="1:88" ht="26.25" customHeight="1" x14ac:dyDescent="0.2">
      <c r="A85" s="50"/>
      <c r="B85" s="175" t="s">
        <v>90</v>
      </c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261"/>
      <c r="AK85" s="44"/>
      <c r="AL85" s="44"/>
      <c r="AM85" s="44"/>
      <c r="AN85" s="44"/>
      <c r="AO85" s="2"/>
      <c r="AP85" s="2"/>
      <c r="AQ85" s="2"/>
      <c r="AR85" s="2"/>
      <c r="AS85" s="2"/>
      <c r="AT85" s="2"/>
    </row>
    <row r="86" spans="1:88" ht="8.2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3"/>
      <c r="O86" s="3"/>
      <c r="P86" s="3"/>
      <c r="Q86" s="3"/>
      <c r="R86" s="3"/>
      <c r="S86" s="4"/>
      <c r="T86" s="4"/>
      <c r="U86" s="4"/>
      <c r="V86" s="4"/>
      <c r="W86" s="3"/>
      <c r="X86" s="3"/>
      <c r="Y86" s="3"/>
      <c r="Z86" s="3"/>
      <c r="AA86" s="4"/>
      <c r="AB86" s="4"/>
      <c r="AC86" s="4"/>
      <c r="AD86" s="4"/>
      <c r="AE86" s="4"/>
      <c r="AF86" s="3"/>
      <c r="AG86" s="3"/>
      <c r="AH86" s="22"/>
      <c r="AI86" s="3"/>
      <c r="AJ86" s="3"/>
      <c r="AK86" s="6"/>
      <c r="AL86" s="6"/>
      <c r="AM86" s="6"/>
      <c r="AN86" s="6"/>
      <c r="CI86" s="16"/>
      <c r="CJ86" s="18" t="s">
        <v>42</v>
      </c>
    </row>
    <row r="87" spans="1:88" ht="16.5" customHeight="1" x14ac:dyDescent="0.2">
      <c r="B87" s="3"/>
      <c r="C87" s="347" t="s">
        <v>10</v>
      </c>
      <c r="D87" s="348"/>
      <c r="E87" s="348"/>
      <c r="F87" s="348"/>
      <c r="G87" s="348"/>
      <c r="H87" s="349"/>
      <c r="I87" s="333" t="s">
        <v>38</v>
      </c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35"/>
      <c r="AK87" s="45"/>
      <c r="AL87" s="45"/>
      <c r="AM87" s="45"/>
      <c r="AN87" s="45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I87" s="18" t="s">
        <v>40</v>
      </c>
      <c r="CJ87" s="18">
        <v>0.8</v>
      </c>
    </row>
    <row r="88" spans="1:88" x14ac:dyDescent="0.2">
      <c r="AK88" s="3"/>
      <c r="AL88" s="3"/>
      <c r="AM88" s="3"/>
      <c r="AN88" s="3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I88" s="18" t="s">
        <v>41</v>
      </c>
      <c r="CJ88" s="18">
        <v>0.8</v>
      </c>
    </row>
    <row r="89" spans="1:88" ht="10.5" customHeight="1" thickBot="1" x14ac:dyDescent="0.35">
      <c r="B89" s="2"/>
      <c r="C89" s="11"/>
      <c r="D89" s="7"/>
      <c r="E89" s="7"/>
      <c r="F89" s="7"/>
      <c r="G89" s="7"/>
      <c r="H89" s="7"/>
      <c r="I89" s="7"/>
      <c r="J89" s="7"/>
      <c r="K89" s="7"/>
      <c r="L89" s="7"/>
      <c r="M89" s="7"/>
      <c r="O89" s="12"/>
      <c r="P89" s="12"/>
      <c r="Q89" s="12"/>
      <c r="R89" s="12"/>
      <c r="S89" s="7"/>
      <c r="T89" s="7"/>
      <c r="U89" s="7"/>
      <c r="V89" s="13"/>
      <c r="W89" s="13"/>
      <c r="X89" s="13"/>
      <c r="Y89" s="13"/>
      <c r="Z89" s="13"/>
      <c r="AA89" s="13"/>
      <c r="AB89" s="13"/>
      <c r="AC89" s="13"/>
      <c r="AD89" s="13"/>
      <c r="AE89" s="7"/>
      <c r="AF89" s="2"/>
      <c r="AG89" s="2"/>
      <c r="AH89" s="16"/>
      <c r="AI89" s="2"/>
      <c r="AJ89" s="2"/>
      <c r="AK89" s="2"/>
      <c r="AL89" s="2"/>
      <c r="AM89" s="2"/>
      <c r="AN89" s="2"/>
      <c r="AS89" s="2"/>
      <c r="AT89" s="2"/>
    </row>
    <row r="90" spans="1:88" ht="24.75" customHeight="1" thickBot="1" x14ac:dyDescent="0.25">
      <c r="C90" s="353" t="s">
        <v>8</v>
      </c>
      <c r="D90" s="353"/>
      <c r="E90" s="55"/>
      <c r="F90" s="238" t="s">
        <v>96</v>
      </c>
      <c r="G90" s="238"/>
      <c r="H90" s="238"/>
      <c r="I90" s="238"/>
      <c r="J90" s="238"/>
      <c r="K90" s="238"/>
      <c r="L90" s="238"/>
      <c r="M90" s="265" t="s">
        <v>97</v>
      </c>
      <c r="N90" s="238"/>
      <c r="O90" s="238"/>
      <c r="P90" s="238"/>
      <c r="Q90" s="238"/>
      <c r="R90" s="238"/>
      <c r="S90" s="238"/>
      <c r="T90" s="238"/>
      <c r="U90" s="238"/>
      <c r="V90" s="238"/>
      <c r="W90" s="41"/>
      <c r="X90" s="41"/>
      <c r="Y90" s="331" t="s">
        <v>98</v>
      </c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241"/>
      <c r="AL90" s="36"/>
      <c r="AM90" s="36"/>
      <c r="AN90" s="42"/>
      <c r="AS90" s="2"/>
      <c r="AT90" s="2"/>
    </row>
    <row r="91" spans="1:88" ht="24.75" customHeight="1" thickBot="1" x14ac:dyDescent="0.25">
      <c r="C91" s="353" t="s">
        <v>2</v>
      </c>
      <c r="D91" s="353"/>
      <c r="E91" s="52"/>
      <c r="F91" s="336" t="s">
        <v>3</v>
      </c>
      <c r="G91" s="267"/>
      <c r="H91" s="267"/>
      <c r="I91" s="267"/>
      <c r="J91" s="267"/>
      <c r="K91" s="267"/>
      <c r="L91" s="268"/>
      <c r="M91" s="266" t="s">
        <v>3</v>
      </c>
      <c r="N91" s="267"/>
      <c r="O91" s="267"/>
      <c r="P91" s="267"/>
      <c r="Q91" s="267"/>
      <c r="R91" s="267"/>
      <c r="S91" s="267"/>
      <c r="T91" s="267"/>
      <c r="U91" s="267"/>
      <c r="V91" s="268"/>
      <c r="W91" s="41"/>
      <c r="X91" s="41"/>
      <c r="Y91" s="269" t="s">
        <v>3</v>
      </c>
      <c r="Z91" s="270"/>
      <c r="AA91" s="270"/>
      <c r="AB91" s="270"/>
      <c r="AC91" s="270"/>
      <c r="AD91" s="271"/>
      <c r="AE91" s="40"/>
      <c r="AF91" s="331" t="s">
        <v>4</v>
      </c>
      <c r="AG91" s="332"/>
      <c r="AH91" s="332"/>
      <c r="AI91" s="332"/>
      <c r="AJ91" s="332"/>
      <c r="AK91" s="241"/>
      <c r="AL91" s="36"/>
      <c r="AM91" s="148"/>
      <c r="AN91" s="41"/>
      <c r="AS91" s="2"/>
      <c r="AT91" s="2"/>
    </row>
    <row r="92" spans="1:88" ht="19.5" thickBot="1" x14ac:dyDescent="0.25">
      <c r="C92" s="275">
        <v>0.17</v>
      </c>
      <c r="D92" s="275"/>
      <c r="E92" s="53"/>
      <c r="F92" s="290" t="s">
        <v>5</v>
      </c>
      <c r="G92" s="242"/>
      <c r="H92" s="242"/>
      <c r="I92" s="242" t="s">
        <v>6</v>
      </c>
      <c r="J92" s="242"/>
      <c r="K92" s="242"/>
      <c r="L92" s="287"/>
      <c r="M92" s="241" t="s">
        <v>5</v>
      </c>
      <c r="N92" s="242"/>
      <c r="O92" s="242"/>
      <c r="P92" s="242"/>
      <c r="Q92" s="272"/>
      <c r="R92" s="272"/>
      <c r="S92" s="272" t="s">
        <v>48</v>
      </c>
      <c r="T92" s="129"/>
      <c r="U92" s="242" t="s">
        <v>6</v>
      </c>
      <c r="V92" s="287"/>
      <c r="W92" s="36"/>
      <c r="X92" s="41"/>
      <c r="Y92" s="242" t="s">
        <v>5</v>
      </c>
      <c r="Z92" s="272"/>
      <c r="AA92" s="272"/>
      <c r="AB92" s="272"/>
      <c r="AC92" s="242" t="s">
        <v>6</v>
      </c>
      <c r="AD92" s="242"/>
      <c r="AE92" s="41"/>
      <c r="AF92" s="331" t="s">
        <v>5</v>
      </c>
      <c r="AG92" s="332"/>
      <c r="AH92" s="241"/>
      <c r="AI92" s="230" t="s">
        <v>6</v>
      </c>
      <c r="AJ92" s="231"/>
      <c r="AK92" s="232"/>
      <c r="AL92" s="120"/>
      <c r="AM92" s="121"/>
      <c r="AN92" s="43"/>
      <c r="AS92" s="2"/>
      <c r="AT92" s="2"/>
    </row>
    <row r="93" spans="1:88" s="9" customFormat="1" ht="35.25" customHeight="1" thickBot="1" x14ac:dyDescent="0.25">
      <c r="B93" s="10"/>
      <c r="C93" s="343" t="s">
        <v>45</v>
      </c>
      <c r="D93" s="343"/>
      <c r="E93" s="54"/>
      <c r="F93" s="226">
        <f>M93+Y93</f>
        <v>0</v>
      </c>
      <c r="G93" s="227"/>
      <c r="H93" s="227"/>
      <c r="I93" s="228"/>
      <c r="J93" s="228"/>
      <c r="K93" s="228"/>
      <c r="L93" s="229"/>
      <c r="M93" s="235">
        <f>AE83</f>
        <v>0</v>
      </c>
      <c r="N93" s="286"/>
      <c r="O93" s="286"/>
      <c r="P93" s="286"/>
      <c r="Q93" s="286"/>
      <c r="R93" s="286"/>
      <c r="S93" s="286" t="e">
        <f>#REF!</f>
        <v>#REF!</v>
      </c>
      <c r="T93" s="130"/>
      <c r="U93" s="288"/>
      <c r="V93" s="289"/>
      <c r="W93" s="41"/>
      <c r="X93" s="41"/>
      <c r="Y93" s="350">
        <f>AD83</f>
        <v>0</v>
      </c>
      <c r="Z93" s="351"/>
      <c r="AA93" s="351"/>
      <c r="AB93" s="352"/>
      <c r="AC93" s="273"/>
      <c r="AD93" s="274"/>
      <c r="AE93" s="128"/>
      <c r="AF93" s="233">
        <f>Y93*(1+$C$92)</f>
        <v>0</v>
      </c>
      <c r="AG93" s="234"/>
      <c r="AH93" s="235"/>
      <c r="AI93" s="236"/>
      <c r="AJ93" s="237"/>
      <c r="AK93" s="237"/>
      <c r="AL93" s="326"/>
      <c r="AM93" s="327"/>
      <c r="AN93" s="32"/>
    </row>
    <row r="94" spans="1:88" s="9" customFormat="1" ht="20.25" customHeight="1" x14ac:dyDescent="0.3">
      <c r="B94" s="10"/>
      <c r="C94" s="34"/>
      <c r="D94" s="34"/>
      <c r="E94" s="34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  <c r="Q94" s="31"/>
      <c r="R94" s="23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0"/>
      <c r="AJ94" s="32"/>
      <c r="AK94" s="32"/>
      <c r="AL94" s="32"/>
      <c r="AM94" s="32"/>
      <c r="AN94" s="32"/>
    </row>
    <row r="95" spans="1:88" s="9" customFormat="1" ht="29.25" customHeight="1" x14ac:dyDescent="0.2">
      <c r="B95" s="10"/>
      <c r="C95" s="49"/>
      <c r="D95" s="49"/>
      <c r="E95" s="49"/>
      <c r="F95" s="49"/>
      <c r="G95" s="49"/>
      <c r="H95" s="321" t="s">
        <v>84</v>
      </c>
      <c r="I95" s="322"/>
      <c r="J95" s="322"/>
      <c r="K95" s="322"/>
      <c r="L95" s="323"/>
      <c r="M95" s="325" t="s">
        <v>7</v>
      </c>
      <c r="N95" s="325"/>
      <c r="O95" s="47" t="s">
        <v>83</v>
      </c>
      <c r="P95" s="47"/>
      <c r="Q95" s="47"/>
      <c r="R95" s="47"/>
      <c r="S95" s="47"/>
      <c r="T95" s="47"/>
      <c r="U95" s="325" t="s">
        <v>85</v>
      </c>
      <c r="V95" s="325"/>
      <c r="W95" s="325"/>
      <c r="X95" s="325" t="s">
        <v>86</v>
      </c>
      <c r="Y95" s="325"/>
      <c r="Z95" s="325"/>
      <c r="AA95" s="325"/>
      <c r="AB95" s="325"/>
      <c r="AC95" s="325" t="s">
        <v>87</v>
      </c>
      <c r="AD95" s="325"/>
      <c r="AE95" s="325"/>
      <c r="AF95" s="328" t="s">
        <v>0</v>
      </c>
      <c r="AG95" s="329"/>
      <c r="AH95" s="330"/>
      <c r="AI95" s="48"/>
      <c r="AJ95" s="48"/>
      <c r="AK95" s="48"/>
      <c r="AL95" s="48"/>
      <c r="AM95" s="48"/>
      <c r="AN95" s="46"/>
    </row>
    <row r="96" spans="1:88" s="9" customFormat="1" ht="28.5" customHeight="1" x14ac:dyDescent="0.2">
      <c r="B96" s="10"/>
      <c r="C96" s="49"/>
      <c r="D96" s="49"/>
      <c r="E96" s="49"/>
      <c r="F96" s="49"/>
      <c r="G96" s="49"/>
      <c r="H96" s="321" t="s">
        <v>79</v>
      </c>
      <c r="I96" s="322"/>
      <c r="J96" s="322"/>
      <c r="K96" s="322"/>
      <c r="L96" s="323"/>
      <c r="M96" s="280"/>
      <c r="N96" s="281"/>
      <c r="O96" s="133"/>
      <c r="P96" s="133"/>
      <c r="Q96" s="133"/>
      <c r="R96" s="133"/>
      <c r="S96" s="133"/>
      <c r="T96" s="133"/>
      <c r="U96" s="285"/>
      <c r="V96" s="285"/>
      <c r="W96" s="285"/>
      <c r="X96" s="282"/>
      <c r="Y96" s="283"/>
      <c r="Z96" s="283"/>
      <c r="AA96" s="283"/>
      <c r="AB96" s="284"/>
      <c r="AC96" s="280"/>
      <c r="AD96" s="324"/>
      <c r="AE96" s="281"/>
      <c r="AF96" s="318"/>
      <c r="AG96" s="319"/>
      <c r="AH96" s="320"/>
      <c r="AI96" s="48"/>
      <c r="AJ96" s="48"/>
      <c r="AK96" s="48"/>
      <c r="AL96" s="48"/>
      <c r="AM96" s="48"/>
      <c r="AN96" s="38"/>
    </row>
    <row r="97" spans="2:46" s="9" customFormat="1" ht="24.75" customHeight="1" x14ac:dyDescent="0.2">
      <c r="B97" s="10"/>
      <c r="C97" s="49"/>
      <c r="D97" s="49"/>
      <c r="E97" s="49"/>
      <c r="F97" s="49"/>
      <c r="G97" s="49"/>
      <c r="H97" s="321" t="s">
        <v>49</v>
      </c>
      <c r="I97" s="322"/>
      <c r="J97" s="322"/>
      <c r="K97" s="322"/>
      <c r="L97" s="323"/>
      <c r="M97" s="280"/>
      <c r="N97" s="281"/>
      <c r="O97" s="134"/>
      <c r="P97" s="134"/>
      <c r="Q97" s="134"/>
      <c r="R97" s="134"/>
      <c r="S97" s="134"/>
      <c r="T97" s="134"/>
      <c r="U97" s="285"/>
      <c r="V97" s="285"/>
      <c r="W97" s="285"/>
      <c r="X97" s="285"/>
      <c r="Y97" s="285"/>
      <c r="Z97" s="285"/>
      <c r="AA97" s="285"/>
      <c r="AB97" s="285"/>
      <c r="AC97" s="280"/>
      <c r="AD97" s="324"/>
      <c r="AE97" s="281"/>
      <c r="AF97" s="318"/>
      <c r="AG97" s="319"/>
      <c r="AH97" s="320"/>
      <c r="AI97" s="48"/>
      <c r="AJ97" s="48"/>
      <c r="AK97" s="48"/>
      <c r="AL97" s="48"/>
      <c r="AM97" s="48"/>
      <c r="AN97" s="38"/>
    </row>
    <row r="98" spans="2:46" s="9" customFormat="1" ht="21.75" customHeight="1" x14ac:dyDescent="0.2">
      <c r="B98" s="10"/>
      <c r="C98" s="49"/>
      <c r="D98" s="49"/>
      <c r="E98" s="49"/>
      <c r="F98" s="49"/>
      <c r="G98" s="49"/>
      <c r="H98" s="321" t="s">
        <v>80</v>
      </c>
      <c r="I98" s="322"/>
      <c r="J98" s="322"/>
      <c r="K98" s="322"/>
      <c r="L98" s="323"/>
      <c r="M98" s="280"/>
      <c r="N98" s="281"/>
      <c r="O98" s="133"/>
      <c r="P98" s="133"/>
      <c r="Q98" s="133"/>
      <c r="R98" s="133"/>
      <c r="S98" s="133"/>
      <c r="T98" s="133"/>
      <c r="U98" s="285"/>
      <c r="V98" s="285"/>
      <c r="W98" s="285"/>
      <c r="X98" s="285"/>
      <c r="Y98" s="285"/>
      <c r="Z98" s="285"/>
      <c r="AA98" s="285"/>
      <c r="AB98" s="285"/>
      <c r="AC98" s="280"/>
      <c r="AD98" s="324"/>
      <c r="AE98" s="281"/>
      <c r="AF98" s="318"/>
      <c r="AG98" s="319"/>
      <c r="AH98" s="320"/>
      <c r="AI98" s="48"/>
      <c r="AJ98" s="48"/>
      <c r="AK98" s="48"/>
      <c r="AL98" s="48"/>
      <c r="AM98" s="48"/>
      <c r="AN98" s="38"/>
    </row>
    <row r="99" spans="2:46" s="9" customFormat="1" ht="17.25" customHeight="1" thickBot="1" x14ac:dyDescent="0.2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49"/>
      <c r="AB99" s="49"/>
      <c r="AC99" s="49"/>
      <c r="AD99" s="38"/>
      <c r="AE99" s="38"/>
      <c r="AF99" s="48"/>
      <c r="AG99" s="48"/>
      <c r="AH99" s="48"/>
      <c r="AI99" s="48"/>
      <c r="AJ99" s="48"/>
      <c r="AK99" s="48"/>
      <c r="AL99" s="48"/>
      <c r="AM99" s="48"/>
      <c r="AN99" s="38"/>
    </row>
    <row r="100" spans="2:46" s="9" customFormat="1" ht="7.5" customHeight="1" thickBot="1" x14ac:dyDescent="0.2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49"/>
      <c r="AB100" s="49"/>
      <c r="AC100" s="49"/>
      <c r="AD100" s="38"/>
      <c r="AE100" s="243" t="s">
        <v>89</v>
      </c>
      <c r="AF100" s="244"/>
      <c r="AG100" s="244"/>
      <c r="AH100" s="244"/>
      <c r="AI100" s="244"/>
      <c r="AJ100" s="245"/>
      <c r="AK100" s="48"/>
      <c r="AL100" s="48"/>
      <c r="AM100" s="48"/>
      <c r="AN100" s="38"/>
    </row>
    <row r="101" spans="2:46" s="9" customFormat="1" ht="29.25" customHeight="1" x14ac:dyDescent="0.2">
      <c r="B101" s="10"/>
      <c r="C101" s="252" t="s">
        <v>88</v>
      </c>
      <c r="D101" s="253"/>
      <c r="E101" s="254"/>
      <c r="F101" s="49"/>
      <c r="G101" s="49"/>
      <c r="H101" s="256"/>
      <c r="I101" s="252" t="s">
        <v>9</v>
      </c>
      <c r="J101" s="253"/>
      <c r="K101" s="253"/>
      <c r="L101" s="253"/>
      <c r="M101" s="253"/>
      <c r="N101" s="254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49"/>
      <c r="AB101" s="49"/>
      <c r="AC101" s="49"/>
      <c r="AD101" s="38"/>
      <c r="AE101" s="246"/>
      <c r="AF101" s="247"/>
      <c r="AG101" s="247"/>
      <c r="AH101" s="247"/>
      <c r="AI101" s="247"/>
      <c r="AJ101" s="248"/>
      <c r="AK101" s="48"/>
      <c r="AL101" s="48"/>
      <c r="AM101" s="48"/>
      <c r="AN101" s="38"/>
    </row>
    <row r="102" spans="2:46" s="9" customFormat="1" ht="29.25" customHeight="1" x14ac:dyDescent="0.2">
      <c r="B102" s="10"/>
      <c r="C102" s="255"/>
      <c r="D102" s="256"/>
      <c r="E102" s="257"/>
      <c r="F102" s="49"/>
      <c r="G102" s="49"/>
      <c r="H102" s="256"/>
      <c r="I102" s="255"/>
      <c r="J102" s="256"/>
      <c r="K102" s="256"/>
      <c r="L102" s="256"/>
      <c r="M102" s="256"/>
      <c r="N102" s="257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49"/>
      <c r="AB102" s="49"/>
      <c r="AC102" s="49"/>
      <c r="AD102" s="38"/>
      <c r="AE102" s="246"/>
      <c r="AF102" s="247"/>
      <c r="AG102" s="247"/>
      <c r="AH102" s="247"/>
      <c r="AI102" s="247"/>
      <c r="AJ102" s="248"/>
      <c r="AK102" s="48"/>
      <c r="AL102" s="48"/>
      <c r="AM102" s="48"/>
      <c r="AN102" s="38"/>
    </row>
    <row r="103" spans="2:46" s="9" customFormat="1" ht="29.25" customHeight="1" x14ac:dyDescent="0.2">
      <c r="B103" s="10"/>
      <c r="C103" s="255"/>
      <c r="D103" s="256"/>
      <c r="E103" s="257"/>
      <c r="F103" s="49"/>
      <c r="G103" s="49"/>
      <c r="H103" s="256"/>
      <c r="I103" s="255"/>
      <c r="J103" s="256"/>
      <c r="K103" s="256"/>
      <c r="L103" s="256"/>
      <c r="M103" s="256"/>
      <c r="N103" s="257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49"/>
      <c r="AB103" s="49"/>
      <c r="AC103" s="49"/>
      <c r="AD103" s="38"/>
      <c r="AE103" s="246"/>
      <c r="AF103" s="247"/>
      <c r="AG103" s="247"/>
      <c r="AH103" s="247"/>
      <c r="AI103" s="247"/>
      <c r="AJ103" s="248"/>
      <c r="AK103" s="48"/>
      <c r="AL103" s="48"/>
      <c r="AM103" s="48"/>
      <c r="AN103" s="38"/>
    </row>
    <row r="104" spans="2:46" s="9" customFormat="1" ht="29.25" customHeight="1" x14ac:dyDescent="0.2">
      <c r="B104" s="10"/>
      <c r="C104" s="255"/>
      <c r="D104" s="256"/>
      <c r="E104" s="257"/>
      <c r="F104" s="49"/>
      <c r="G104" s="49"/>
      <c r="H104" s="256"/>
      <c r="I104" s="255"/>
      <c r="J104" s="256"/>
      <c r="K104" s="256"/>
      <c r="L104" s="256"/>
      <c r="M104" s="256"/>
      <c r="N104" s="257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49"/>
      <c r="AB104" s="49"/>
      <c r="AC104" s="49"/>
      <c r="AD104" s="38"/>
      <c r="AE104" s="246"/>
      <c r="AF104" s="247"/>
      <c r="AG104" s="247"/>
      <c r="AH104" s="247"/>
      <c r="AI104" s="247"/>
      <c r="AJ104" s="248"/>
      <c r="AK104" s="48"/>
      <c r="AL104" s="48"/>
      <c r="AM104" s="48"/>
      <c r="AN104" s="38"/>
    </row>
    <row r="105" spans="2:46" s="9" customFormat="1" ht="7.5" customHeight="1" x14ac:dyDescent="0.2">
      <c r="B105" s="10"/>
      <c r="C105" s="255"/>
      <c r="D105" s="256"/>
      <c r="E105" s="257"/>
      <c r="F105" s="49"/>
      <c r="G105" s="49"/>
      <c r="H105" s="256"/>
      <c r="I105" s="255"/>
      <c r="J105" s="256"/>
      <c r="K105" s="256"/>
      <c r="L105" s="256"/>
      <c r="M105" s="256"/>
      <c r="N105" s="257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49"/>
      <c r="AB105" s="49"/>
      <c r="AC105" s="49"/>
      <c r="AD105" s="38"/>
      <c r="AE105" s="246"/>
      <c r="AF105" s="247"/>
      <c r="AG105" s="247"/>
      <c r="AH105" s="247"/>
      <c r="AI105" s="247"/>
      <c r="AJ105" s="248"/>
      <c r="AK105" s="48"/>
      <c r="AL105" s="48"/>
      <c r="AM105" s="48"/>
      <c r="AN105" s="38"/>
    </row>
    <row r="106" spans="2:46" ht="15" customHeight="1" thickBot="1" x14ac:dyDescent="0.25">
      <c r="B106" s="2"/>
      <c r="C106" s="258"/>
      <c r="D106" s="259"/>
      <c r="E106" s="260"/>
      <c r="F106" s="2"/>
      <c r="G106" s="2"/>
      <c r="H106" s="2"/>
      <c r="I106" s="258"/>
      <c r="J106" s="259"/>
      <c r="K106" s="259"/>
      <c r="L106" s="259"/>
      <c r="M106" s="259"/>
      <c r="N106" s="260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49"/>
      <c r="AF106" s="250"/>
      <c r="AG106" s="250"/>
      <c r="AH106" s="250"/>
      <c r="AI106" s="250"/>
      <c r="AJ106" s="251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2:46" ht="15" customHeight="1" x14ac:dyDescent="0.2">
      <c r="B107" s="2"/>
      <c r="C107" s="152"/>
      <c r="D107" s="152"/>
      <c r="E107" s="152"/>
      <c r="F107" s="2"/>
      <c r="G107" s="2"/>
      <c r="H107" s="2"/>
      <c r="I107" s="152"/>
      <c r="J107" s="152"/>
      <c r="K107" s="152"/>
      <c r="L107" s="152"/>
      <c r="M107" s="152"/>
      <c r="N107" s="15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151"/>
      <c r="AF107" s="151"/>
      <c r="AG107" s="151"/>
      <c r="AH107" s="151"/>
      <c r="AI107" s="151"/>
      <c r="AJ107" s="151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2:46" ht="11.25" customHeight="1" x14ac:dyDescent="0.2">
      <c r="B108" s="2"/>
      <c r="C108" s="49"/>
      <c r="D108" s="49"/>
      <c r="E108" s="49"/>
      <c r="F108" s="2"/>
      <c r="G108" s="2"/>
      <c r="H108" s="2"/>
      <c r="I108" s="49"/>
      <c r="J108" s="49"/>
      <c r="K108" s="49"/>
      <c r="L108" s="49"/>
      <c r="M108" s="49"/>
      <c r="N108" s="49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57"/>
      <c r="AF108" s="57"/>
      <c r="AG108" s="57"/>
      <c r="AH108" s="57"/>
      <c r="AI108" s="57"/>
      <c r="AJ108" s="57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2:46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1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</row>
    <row r="110" spans="2:46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1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</row>
    <row r="111" spans="2:46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21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</row>
    <row r="116" spans="2:46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21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</row>
    <row r="117" spans="2:46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21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</row>
    <row r="118" spans="2:46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21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</row>
    <row r="119" spans="2:46" x14ac:dyDescent="0.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21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</row>
    <row r="312" spans="37:40" x14ac:dyDescent="0.2">
      <c r="AK312" s="2"/>
      <c r="AL312" s="2"/>
      <c r="AM312" s="2"/>
      <c r="AN312" s="2"/>
    </row>
    <row r="314" spans="37:40" x14ac:dyDescent="0.2">
      <c r="AK314" s="2"/>
      <c r="AL314" s="2"/>
      <c r="AM314" s="2"/>
    </row>
    <row r="315" spans="37:40" x14ac:dyDescent="0.2">
      <c r="AK315" s="2"/>
      <c r="AL315" s="2"/>
      <c r="AM315" s="2"/>
    </row>
    <row r="316" spans="37:40" x14ac:dyDescent="0.2">
      <c r="AK316" s="2"/>
      <c r="AL316" s="2"/>
      <c r="AM316" s="2"/>
    </row>
    <row r="317" spans="37:40" x14ac:dyDescent="0.2">
      <c r="AK317" s="9"/>
      <c r="AL317" s="9"/>
      <c r="AM317" s="9"/>
      <c r="AN317" s="9"/>
    </row>
    <row r="318" spans="37:40" ht="15.75" x14ac:dyDescent="0.2">
      <c r="AK318" s="9"/>
      <c r="AL318" s="9"/>
      <c r="AM318" s="9"/>
      <c r="AN318" s="14"/>
    </row>
    <row r="319" spans="37:40" ht="15.75" x14ac:dyDescent="0.2">
      <c r="AK319" s="9"/>
      <c r="AL319" s="9"/>
      <c r="AM319" s="9"/>
      <c r="AN319" s="15"/>
    </row>
    <row r="320" spans="37:40" x14ac:dyDescent="0.2">
      <c r="AK320" s="9"/>
      <c r="AL320" s="9"/>
      <c r="AM320" s="9"/>
      <c r="AN320" s="9"/>
    </row>
    <row r="321" spans="37:40" x14ac:dyDescent="0.2">
      <c r="AK321" s="9"/>
      <c r="AL321" s="9"/>
      <c r="AM321" s="9"/>
      <c r="AN321" s="9"/>
    </row>
    <row r="322" spans="37:40" x14ac:dyDescent="0.2">
      <c r="AK322" s="9"/>
      <c r="AL322" s="9"/>
      <c r="AM322" s="9"/>
      <c r="AN322" s="9"/>
    </row>
    <row r="323" spans="37:40" x14ac:dyDescent="0.2">
      <c r="AK323" s="9"/>
      <c r="AL323" s="9"/>
      <c r="AM323" s="9"/>
      <c r="AN323" s="9"/>
    </row>
    <row r="324" spans="37:40" x14ac:dyDescent="0.2">
      <c r="AK324" s="9"/>
      <c r="AL324" s="9"/>
      <c r="AM324" s="9"/>
      <c r="AN324" s="9"/>
    </row>
    <row r="325" spans="37:40" x14ac:dyDescent="0.2">
      <c r="AK325" s="9"/>
      <c r="AL325" s="9"/>
      <c r="AM325" s="9"/>
      <c r="AN325" s="9"/>
    </row>
    <row r="326" spans="37:40" x14ac:dyDescent="0.2">
      <c r="AK326" s="9"/>
      <c r="AL326" s="9"/>
      <c r="AM326" s="9"/>
      <c r="AN326" s="9"/>
    </row>
    <row r="327" spans="37:40" x14ac:dyDescent="0.2">
      <c r="AK327" s="9"/>
      <c r="AL327" s="9"/>
      <c r="AM327" s="9"/>
      <c r="AN327" s="9"/>
    </row>
    <row r="328" spans="37:40" x14ac:dyDescent="0.2">
      <c r="AK328" s="9"/>
      <c r="AL328" s="9"/>
      <c r="AM328" s="9"/>
      <c r="AN328" s="9"/>
    </row>
    <row r="329" spans="37:40" x14ac:dyDescent="0.2">
      <c r="AK329" s="9"/>
      <c r="AL329" s="9"/>
      <c r="AM329" s="9"/>
      <c r="AN329" s="9"/>
    </row>
  </sheetData>
  <sheetProtection password="CC54" sheet="1" objects="1" scenarios="1" selectLockedCells="1"/>
  <dataConsolidate/>
  <customSheetViews>
    <customSheetView guid="{185EE8D7-C609-4CF4-B853-CF0D00460D6D}" showPageBreaks="1" printArea="1" hiddenColumns="1" showRuler="0" topLeftCell="A116">
      <selection sqref="A1:CD128"/>
      <rowBreaks count="1" manualBreakCount="1">
        <brk id="61" max="81" man="1"/>
      </rowBreaks>
      <pageMargins left="0.39370078740157483" right="0.19685039370078741" top="0.15748031496062992" bottom="0.19685039370078741" header="0.15748031496062992" footer="0.19685039370078741"/>
      <printOptions horizontalCentered="1" verticalCentered="1"/>
      <pageSetup paperSize="9" scale="77" fitToHeight="2" orientation="landscape" r:id="rId1"/>
      <headerFooter alignWithMargins="0"/>
    </customSheetView>
  </customSheetViews>
  <mergeCells count="331">
    <mergeCell ref="D21:F21"/>
    <mergeCell ref="H21:I21"/>
    <mergeCell ref="H19:I19"/>
    <mergeCell ref="H17:I17"/>
    <mergeCell ref="D33:F33"/>
    <mergeCell ref="D35:F35"/>
    <mergeCell ref="D37:F37"/>
    <mergeCell ref="H8:I8"/>
    <mergeCell ref="H96:L96"/>
    <mergeCell ref="D17:F17"/>
    <mergeCell ref="D19:F19"/>
    <mergeCell ref="D60:E62"/>
    <mergeCell ref="D64:E64"/>
    <mergeCell ref="D81:E81"/>
    <mergeCell ref="D82:E82"/>
    <mergeCell ref="D68:E68"/>
    <mergeCell ref="D69:E69"/>
    <mergeCell ref="D70:E70"/>
    <mergeCell ref="D71:E71"/>
    <mergeCell ref="D72:E72"/>
    <mergeCell ref="D73:E73"/>
    <mergeCell ref="D74:E74"/>
    <mergeCell ref="D75:E75"/>
    <mergeCell ref="H97:L97"/>
    <mergeCell ref="AA25:AF25"/>
    <mergeCell ref="S35:AF35"/>
    <mergeCell ref="S30:AF30"/>
    <mergeCell ref="D32:R32"/>
    <mergeCell ref="AF59:AJ61"/>
    <mergeCell ref="C93:D93"/>
    <mergeCell ref="AC95:AE95"/>
    <mergeCell ref="X95:AB95"/>
    <mergeCell ref="X97:AB97"/>
    <mergeCell ref="AG30:AL30"/>
    <mergeCell ref="S51:AA51"/>
    <mergeCell ref="S44:AH44"/>
    <mergeCell ref="AF96:AH96"/>
    <mergeCell ref="C87:H87"/>
    <mergeCell ref="Y93:AB93"/>
    <mergeCell ref="L25:N25"/>
    <mergeCell ref="U25:W25"/>
    <mergeCell ref="C91:D91"/>
    <mergeCell ref="Y90:AK90"/>
    <mergeCell ref="AC96:AE96"/>
    <mergeCell ref="AF97:AH97"/>
    <mergeCell ref="H95:L95"/>
    <mergeCell ref="C90:D90"/>
    <mergeCell ref="AF98:AH98"/>
    <mergeCell ref="H11:I11"/>
    <mergeCell ref="H98:L98"/>
    <mergeCell ref="AC98:AE98"/>
    <mergeCell ref="U95:W95"/>
    <mergeCell ref="U96:W96"/>
    <mergeCell ref="U97:W97"/>
    <mergeCell ref="U98:W98"/>
    <mergeCell ref="S37:AF37"/>
    <mergeCell ref="AG37:AL37"/>
    <mergeCell ref="AL93:AM93"/>
    <mergeCell ref="AF95:AH95"/>
    <mergeCell ref="M95:N95"/>
    <mergeCell ref="M96:N96"/>
    <mergeCell ref="M97:N97"/>
    <mergeCell ref="AF92:AH92"/>
    <mergeCell ref="I87:AJ87"/>
    <mergeCell ref="AF91:AK91"/>
    <mergeCell ref="F91:L91"/>
    <mergeCell ref="D40:F40"/>
    <mergeCell ref="AC97:AE97"/>
    <mergeCell ref="H15:I15"/>
    <mergeCell ref="H13:I13"/>
    <mergeCell ref="AB63:AC63"/>
    <mergeCell ref="B60:B62"/>
    <mergeCell ref="H48:I48"/>
    <mergeCell ref="H51:I51"/>
    <mergeCell ref="X80:AA80"/>
    <mergeCell ref="AL81:AN81"/>
    <mergeCell ref="V63:W63"/>
    <mergeCell ref="AL63:AN63"/>
    <mergeCell ref="AL76:AN76"/>
    <mergeCell ref="AL77:AN77"/>
    <mergeCell ref="AL78:AN78"/>
    <mergeCell ref="X81:AA81"/>
    <mergeCell ref="V64:W64"/>
    <mergeCell ref="V65:W65"/>
    <mergeCell ref="AL80:AN80"/>
    <mergeCell ref="AG51:AL51"/>
    <mergeCell ref="AG56:AL56"/>
    <mergeCell ref="AB79:AC79"/>
    <mergeCell ref="V60:W62"/>
    <mergeCell ref="AB80:AC80"/>
    <mergeCell ref="AB81:AC81"/>
    <mergeCell ref="X63:AA63"/>
    <mergeCell ref="X60:AA62"/>
    <mergeCell ref="AF62:AG62"/>
    <mergeCell ref="AF63:AG63"/>
    <mergeCell ref="AF65:AG65"/>
    <mergeCell ref="AF64:AG64"/>
    <mergeCell ref="AF76:AG76"/>
    <mergeCell ref="AB60:AC62"/>
    <mergeCell ref="V77:W77"/>
    <mergeCell ref="X64:AA64"/>
    <mergeCell ref="X65:AA65"/>
    <mergeCell ref="AF77:AG77"/>
    <mergeCell ref="J51:L51"/>
    <mergeCell ref="F60:L62"/>
    <mergeCell ref="N64:U64"/>
    <mergeCell ref="N65:U65"/>
    <mergeCell ref="F66:L66"/>
    <mergeCell ref="F67:L67"/>
    <mergeCell ref="F68:L68"/>
    <mergeCell ref="F69:L69"/>
    <mergeCell ref="F70:L70"/>
    <mergeCell ref="F71:L71"/>
    <mergeCell ref="F72:L72"/>
    <mergeCell ref="F73:L73"/>
    <mergeCell ref="F74:L74"/>
    <mergeCell ref="F75:L75"/>
    <mergeCell ref="AF74:AG74"/>
    <mergeCell ref="AF75:AG75"/>
    <mergeCell ref="AM44:AN44"/>
    <mergeCell ref="AM51:AN51"/>
    <mergeCell ref="B59:AA59"/>
    <mergeCell ref="H44:I44"/>
    <mergeCell ref="K56:N56"/>
    <mergeCell ref="D56:F56"/>
    <mergeCell ref="AL59:AN59"/>
    <mergeCell ref="G56:H56"/>
    <mergeCell ref="AK44:AL44"/>
    <mergeCell ref="AB59:AE59"/>
    <mergeCell ref="I56:J56"/>
    <mergeCell ref="M51:N51"/>
    <mergeCell ref="AM48:AN48"/>
    <mergeCell ref="S48:AL48"/>
    <mergeCell ref="AE100:AJ106"/>
    <mergeCell ref="I101:N106"/>
    <mergeCell ref="B85:AJ85"/>
    <mergeCell ref="B83:W83"/>
    <mergeCell ref="M90:V90"/>
    <mergeCell ref="M91:V91"/>
    <mergeCell ref="Y91:AD91"/>
    <mergeCell ref="Y92:AB92"/>
    <mergeCell ref="AC92:AD92"/>
    <mergeCell ref="AC93:AD93"/>
    <mergeCell ref="C92:D92"/>
    <mergeCell ref="AF83:AG83"/>
    <mergeCell ref="AH83:AJ83"/>
    <mergeCell ref="M98:N98"/>
    <mergeCell ref="X96:AB96"/>
    <mergeCell ref="C101:E106"/>
    <mergeCell ref="H101:H105"/>
    <mergeCell ref="X98:AB98"/>
    <mergeCell ref="Q92:S92"/>
    <mergeCell ref="M93:S93"/>
    <mergeCell ref="U92:V92"/>
    <mergeCell ref="U93:V93"/>
    <mergeCell ref="F92:H92"/>
    <mergeCell ref="I92:L92"/>
    <mergeCell ref="AL83:AN83"/>
    <mergeCell ref="AF82:AG82"/>
    <mergeCell ref="AH82:AJ82"/>
    <mergeCell ref="AL82:AN82"/>
    <mergeCell ref="AB82:AC82"/>
    <mergeCell ref="AL84:AN84"/>
    <mergeCell ref="X83:AA83"/>
    <mergeCell ref="F93:H93"/>
    <mergeCell ref="I93:L93"/>
    <mergeCell ref="AI92:AK92"/>
    <mergeCell ref="AF93:AH93"/>
    <mergeCell ref="AI93:AK93"/>
    <mergeCell ref="F82:L82"/>
    <mergeCell ref="F90:L90"/>
    <mergeCell ref="AB83:AC83"/>
    <mergeCell ref="N82:U82"/>
    <mergeCell ref="X82:AA82"/>
    <mergeCell ref="V82:W82"/>
    <mergeCell ref="M92:P92"/>
    <mergeCell ref="AB1:AF1"/>
    <mergeCell ref="AD60:AE60"/>
    <mergeCell ref="AD61:AD62"/>
    <mergeCell ref="AE61:AE62"/>
    <mergeCell ref="AB64:AC64"/>
    <mergeCell ref="AB65:AC65"/>
    <mergeCell ref="AB76:AC76"/>
    <mergeCell ref="AB77:AC77"/>
    <mergeCell ref="AB78:AC78"/>
    <mergeCell ref="C54:AL54"/>
    <mergeCell ref="W56:Y56"/>
    <mergeCell ref="Z56:AF56"/>
    <mergeCell ref="AI44:AJ44"/>
    <mergeCell ref="C60:C62"/>
    <mergeCell ref="AF78:AG78"/>
    <mergeCell ref="AH78:AJ78"/>
    <mergeCell ref="N78:U78"/>
    <mergeCell ref="D77:E77"/>
    <mergeCell ref="D78:E78"/>
    <mergeCell ref="C2:K2"/>
    <mergeCell ref="D44:F44"/>
    <mergeCell ref="D48:F48"/>
    <mergeCell ref="D51:F51"/>
    <mergeCell ref="C42:N42"/>
    <mergeCell ref="C4:L4"/>
    <mergeCell ref="E5:S5"/>
    <mergeCell ref="S32:AF32"/>
    <mergeCell ref="S33:AF33"/>
    <mergeCell ref="S40:AL40"/>
    <mergeCell ref="S27:AF27"/>
    <mergeCell ref="AG27:AL27"/>
    <mergeCell ref="AG32:AL32"/>
    <mergeCell ref="H37:I37"/>
    <mergeCell ref="H33:I33"/>
    <mergeCell ref="H35:I35"/>
    <mergeCell ref="H27:I27"/>
    <mergeCell ref="D27:F27"/>
    <mergeCell ref="AG35:AL35"/>
    <mergeCell ref="D25:F25"/>
    <mergeCell ref="AH4:AN5"/>
    <mergeCell ref="D30:F30"/>
    <mergeCell ref="AG33:AL33"/>
    <mergeCell ref="C6:F6"/>
    <mergeCell ref="D8:F8"/>
    <mergeCell ref="D11:F11"/>
    <mergeCell ref="D13:F13"/>
    <mergeCell ref="D15:F15"/>
    <mergeCell ref="H30:I30"/>
    <mergeCell ref="N79:U79"/>
    <mergeCell ref="N80:U80"/>
    <mergeCell ref="N81:U81"/>
    <mergeCell ref="M60:M62"/>
    <mergeCell ref="F63:L63"/>
    <mergeCell ref="D63:E63"/>
    <mergeCell ref="N63:U63"/>
    <mergeCell ref="N76:U76"/>
    <mergeCell ref="N77:U77"/>
    <mergeCell ref="N60:U62"/>
    <mergeCell ref="F64:L64"/>
    <mergeCell ref="F65:L65"/>
    <mergeCell ref="F76:L76"/>
    <mergeCell ref="F77:L77"/>
    <mergeCell ref="F78:L78"/>
    <mergeCell ref="F79:L79"/>
    <mergeCell ref="F80:L80"/>
    <mergeCell ref="F81:L81"/>
    <mergeCell ref="D79:E79"/>
    <mergeCell ref="D80:E80"/>
    <mergeCell ref="D65:E65"/>
    <mergeCell ref="D76:E76"/>
    <mergeCell ref="D66:E66"/>
    <mergeCell ref="D67:E67"/>
    <mergeCell ref="V81:W81"/>
    <mergeCell ref="V79:W79"/>
    <mergeCell ref="V78:W78"/>
    <mergeCell ref="V76:W76"/>
    <mergeCell ref="X79:AA79"/>
    <mergeCell ref="V80:W80"/>
    <mergeCell ref="X76:AA76"/>
    <mergeCell ref="X77:AA77"/>
    <mergeCell ref="X78:AA78"/>
    <mergeCell ref="AH77:AJ77"/>
    <mergeCell ref="AF81:AG81"/>
    <mergeCell ref="AH81:AJ81"/>
    <mergeCell ref="AF79:AG79"/>
    <mergeCell ref="AH79:AJ79"/>
    <mergeCell ref="AF80:AG80"/>
    <mergeCell ref="AH80:AJ80"/>
    <mergeCell ref="AL60:AN61"/>
    <mergeCell ref="AL62:AN62"/>
    <mergeCell ref="AH62:AJ62"/>
    <mergeCell ref="AH63:AJ63"/>
    <mergeCell ref="AH64:AJ64"/>
    <mergeCell ref="AH65:AJ65"/>
    <mergeCell ref="AL79:AN79"/>
    <mergeCell ref="AL65:AN65"/>
    <mergeCell ref="AH76:AJ76"/>
    <mergeCell ref="AF66:AG66"/>
    <mergeCell ref="AF67:AG67"/>
    <mergeCell ref="AF68:AG68"/>
    <mergeCell ref="AF69:AG69"/>
    <mergeCell ref="AF70:AG70"/>
    <mergeCell ref="AF71:AG71"/>
    <mergeCell ref="AF72:AG72"/>
    <mergeCell ref="AF73:AG73"/>
    <mergeCell ref="N66:U66"/>
    <mergeCell ref="N67:U67"/>
    <mergeCell ref="N68:U68"/>
    <mergeCell ref="N69:U69"/>
    <mergeCell ref="N70:U70"/>
    <mergeCell ref="N71:U71"/>
    <mergeCell ref="N72:U72"/>
    <mergeCell ref="N73:U73"/>
    <mergeCell ref="N74:U74"/>
    <mergeCell ref="N75:U75"/>
    <mergeCell ref="AB66:AC66"/>
    <mergeCell ref="AB67:AC67"/>
    <mergeCell ref="AB68:AC68"/>
    <mergeCell ref="AB69:AC69"/>
    <mergeCell ref="AB70:AC70"/>
    <mergeCell ref="AB71:AC71"/>
    <mergeCell ref="AB72:AC72"/>
    <mergeCell ref="AB73:AC73"/>
    <mergeCell ref="AB74:AC74"/>
    <mergeCell ref="AB75:AC75"/>
    <mergeCell ref="V66:W66"/>
    <mergeCell ref="V67:W67"/>
    <mergeCell ref="V68:W68"/>
    <mergeCell ref="V69:W69"/>
    <mergeCell ref="V70:W70"/>
    <mergeCell ref="V71:W71"/>
    <mergeCell ref="V72:W72"/>
    <mergeCell ref="V73:W73"/>
    <mergeCell ref="V74:W74"/>
    <mergeCell ref="V75:W75"/>
    <mergeCell ref="X66:AA66"/>
    <mergeCell ref="X67:AA67"/>
    <mergeCell ref="X68:AA68"/>
    <mergeCell ref="X69:AA69"/>
    <mergeCell ref="X70:AA70"/>
    <mergeCell ref="X71:AA71"/>
    <mergeCell ref="X72:AA72"/>
    <mergeCell ref="X73:AA73"/>
    <mergeCell ref="X74:AA74"/>
    <mergeCell ref="X75:AA75"/>
    <mergeCell ref="AH66:AJ66"/>
    <mergeCell ref="AH67:AJ67"/>
    <mergeCell ref="AH68:AJ68"/>
    <mergeCell ref="AH69:AJ69"/>
    <mergeCell ref="AH70:AJ70"/>
    <mergeCell ref="AH71:AJ71"/>
    <mergeCell ref="AH72:AJ72"/>
    <mergeCell ref="AH73:AJ73"/>
    <mergeCell ref="AH74:AJ74"/>
    <mergeCell ref="AH75:AJ75"/>
  </mergeCells>
  <phoneticPr fontId="8" type="noConversion"/>
  <conditionalFormatting sqref="S40:AL40">
    <cfRule type="containsText" dxfId="0" priority="60" stopIfTrue="1" operator="containsText" text="יש">
      <formula>NOT(ISERROR(SEARCH("יש",S40)))</formula>
    </cfRule>
  </conditionalFormatting>
  <printOptions horizontalCentered="1" verticalCentered="1"/>
  <pageMargins left="0" right="0" top="7.874015748031496E-2" bottom="7.874015748031496E-2" header="0.15748031496062992" footer="7.874015748031496E-2"/>
  <pageSetup paperSize="9" scale="48" fitToHeight="3" orientation="landscape" r:id="rId2"/>
  <headerFooter alignWithMargins="0">
    <oddHeader xml:space="preserve">&amp;L&amp;D&amp;Rדף מספר&amp;P מתוך&amp;N 
</oddHeader>
  </headerFooter>
  <rowBreaks count="2" manualBreakCount="2">
    <brk id="57" max="37" man="1"/>
    <brk id="108" max="16383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גיליון1!$H$2:$H$4</xm:f>
          </x14:formula1>
          <xm:sqref>H27:I27</xm:sqref>
        </x14:dataValidation>
        <x14:dataValidation type="list" allowBlank="1" showInputMessage="1" showErrorMessage="1">
          <x14:formula1>
            <xm:f>גיליון1!$H$2:$H$7</xm:f>
          </x14:formula1>
          <xm:sqref>S27:AF27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rightToLeft="1" topLeftCell="K1" workbookViewId="0">
      <selection activeCell="J1" sqref="A1:J1048576"/>
    </sheetView>
  </sheetViews>
  <sheetFormatPr defaultRowHeight="12.75" x14ac:dyDescent="0.2"/>
  <cols>
    <col min="1" max="1" width="0" hidden="1" customWidth="1"/>
    <col min="2" max="2" width="9.140625" hidden="1" customWidth="1"/>
    <col min="3" max="3" width="12.85546875" hidden="1" customWidth="1"/>
    <col min="4" max="7" width="9.140625" hidden="1" customWidth="1"/>
    <col min="8" max="8" width="57" hidden="1" customWidth="1"/>
    <col min="9" max="10" width="9.140625" hidden="1" customWidth="1"/>
  </cols>
  <sheetData>
    <row r="2" spans="2:9" x14ac:dyDescent="0.2">
      <c r="B2" t="s">
        <v>50</v>
      </c>
      <c r="C2" t="s">
        <v>42</v>
      </c>
      <c r="E2" t="s">
        <v>54</v>
      </c>
      <c r="F2" t="s">
        <v>42</v>
      </c>
      <c r="H2" t="s">
        <v>107</v>
      </c>
      <c r="I2" t="s">
        <v>42</v>
      </c>
    </row>
    <row r="3" spans="2:9" x14ac:dyDescent="0.2">
      <c r="B3" t="s">
        <v>51</v>
      </c>
      <c r="E3" t="s">
        <v>55</v>
      </c>
      <c r="H3" t="s">
        <v>61</v>
      </c>
      <c r="I3">
        <v>1</v>
      </c>
    </row>
    <row r="4" spans="2:9" x14ac:dyDescent="0.2">
      <c r="B4" t="s">
        <v>52</v>
      </c>
      <c r="E4" t="s">
        <v>56</v>
      </c>
      <c r="H4" t="s">
        <v>59</v>
      </c>
      <c r="I4">
        <v>1.2</v>
      </c>
    </row>
    <row r="5" spans="2:9" x14ac:dyDescent="0.2">
      <c r="B5" t="s">
        <v>53</v>
      </c>
      <c r="E5" t="s">
        <v>57</v>
      </c>
    </row>
    <row r="6" spans="2:9" x14ac:dyDescent="0.2">
      <c r="E6" t="s">
        <v>58</v>
      </c>
    </row>
    <row r="10" spans="2:9" x14ac:dyDescent="0.2">
      <c r="H10" t="s">
        <v>60</v>
      </c>
      <c r="I10" t="s">
        <v>42</v>
      </c>
    </row>
    <row r="11" spans="2:9" x14ac:dyDescent="0.2">
      <c r="H11" t="s">
        <v>62</v>
      </c>
      <c r="I11">
        <v>1</v>
      </c>
    </row>
    <row r="12" spans="2:9" x14ac:dyDescent="0.2">
      <c r="H12" t="s">
        <v>63</v>
      </c>
      <c r="I12">
        <v>1.05</v>
      </c>
    </row>
    <row r="13" spans="2:9" x14ac:dyDescent="0.2">
      <c r="H13" t="s">
        <v>64</v>
      </c>
      <c r="I13">
        <v>1.05</v>
      </c>
    </row>
    <row r="14" spans="2:9" x14ac:dyDescent="0.2">
      <c r="H14" t="s">
        <v>65</v>
      </c>
      <c r="I14">
        <v>1.1000000000000001</v>
      </c>
    </row>
    <row r="15" spans="2:9" x14ac:dyDescent="0.2">
      <c r="D15" t="s">
        <v>50</v>
      </c>
      <c r="E15" t="s">
        <v>67</v>
      </c>
      <c r="F15" t="s">
        <v>42</v>
      </c>
      <c r="H15" t="s">
        <v>66</v>
      </c>
      <c r="I15">
        <v>1.05</v>
      </c>
    </row>
    <row r="16" spans="2:9" x14ac:dyDescent="0.2">
      <c r="C16" t="str">
        <f>CONCATENATE(D16,E16)</f>
        <v>גדולצפון</v>
      </c>
      <c r="D16" t="s">
        <v>51</v>
      </c>
      <c r="E16" t="s">
        <v>55</v>
      </c>
      <c r="F16" s="35">
        <v>0.8</v>
      </c>
    </row>
    <row r="17" spans="3:6" x14ac:dyDescent="0.2">
      <c r="C17" t="str">
        <f t="shared" ref="C17:C27" si="0">CONCATENATE(D17,E17)</f>
        <v xml:space="preserve">גדולמרכז </v>
      </c>
      <c r="D17" t="s">
        <v>51</v>
      </c>
      <c r="E17" t="s">
        <v>56</v>
      </c>
      <c r="F17" s="35">
        <v>0.9</v>
      </c>
    </row>
    <row r="18" spans="3:6" x14ac:dyDescent="0.2">
      <c r="C18" t="str">
        <f t="shared" si="0"/>
        <v>גדולאיו"ש</v>
      </c>
      <c r="D18" t="s">
        <v>51</v>
      </c>
      <c r="E18" t="s">
        <v>57</v>
      </c>
      <c r="F18" s="35">
        <v>0.9</v>
      </c>
    </row>
    <row r="19" spans="3:6" x14ac:dyDescent="0.2">
      <c r="C19" t="str">
        <f t="shared" si="0"/>
        <v>גדולדרום</v>
      </c>
      <c r="D19" t="s">
        <v>51</v>
      </c>
      <c r="E19" t="s">
        <v>58</v>
      </c>
      <c r="F19" s="35">
        <v>0.85</v>
      </c>
    </row>
    <row r="20" spans="3:6" x14ac:dyDescent="0.2">
      <c r="C20" t="str">
        <f t="shared" si="0"/>
        <v>בינוניצפון</v>
      </c>
      <c r="D20" t="s">
        <v>52</v>
      </c>
      <c r="E20" t="s">
        <v>55</v>
      </c>
      <c r="F20" s="35">
        <v>0.8</v>
      </c>
    </row>
    <row r="21" spans="3:6" x14ac:dyDescent="0.2">
      <c r="C21" t="str">
        <f t="shared" si="0"/>
        <v xml:space="preserve">בינונימרכז </v>
      </c>
      <c r="D21" t="s">
        <v>52</v>
      </c>
      <c r="E21" t="s">
        <v>56</v>
      </c>
      <c r="F21" s="35">
        <v>0.8</v>
      </c>
    </row>
    <row r="22" spans="3:6" x14ac:dyDescent="0.2">
      <c r="C22" t="str">
        <f t="shared" si="0"/>
        <v>בינוניאיו"ש</v>
      </c>
      <c r="D22" t="s">
        <v>52</v>
      </c>
      <c r="E22" t="s">
        <v>57</v>
      </c>
      <c r="F22" s="35">
        <v>0.99</v>
      </c>
    </row>
    <row r="23" spans="3:6" x14ac:dyDescent="0.2">
      <c r="C23" t="str">
        <f t="shared" si="0"/>
        <v>בינונידרום</v>
      </c>
      <c r="D23" t="s">
        <v>52</v>
      </c>
      <c r="E23" t="s">
        <v>58</v>
      </c>
      <c r="F23" s="35">
        <v>0.9</v>
      </c>
    </row>
    <row r="24" spans="3:6" x14ac:dyDescent="0.2">
      <c r="C24" t="str">
        <f t="shared" si="0"/>
        <v>קטןצפון</v>
      </c>
      <c r="D24" t="s">
        <v>53</v>
      </c>
      <c r="E24" t="s">
        <v>55</v>
      </c>
      <c r="F24" s="35">
        <v>0.8</v>
      </c>
    </row>
    <row r="25" spans="3:6" x14ac:dyDescent="0.2">
      <c r="C25" t="str">
        <f t="shared" si="0"/>
        <v xml:space="preserve">קטןמרכז </v>
      </c>
      <c r="D25" t="s">
        <v>53</v>
      </c>
      <c r="E25" t="s">
        <v>56</v>
      </c>
      <c r="F25" s="35">
        <v>0.8</v>
      </c>
    </row>
    <row r="26" spans="3:6" x14ac:dyDescent="0.2">
      <c r="C26" t="str">
        <f t="shared" si="0"/>
        <v>קטןאיו"ש</v>
      </c>
      <c r="D26" t="s">
        <v>53</v>
      </c>
      <c r="E26" t="s">
        <v>57</v>
      </c>
      <c r="F26" s="35">
        <v>0.85</v>
      </c>
    </row>
    <row r="27" spans="3:6" x14ac:dyDescent="0.2">
      <c r="C27" t="str">
        <f t="shared" si="0"/>
        <v>קטןדרום</v>
      </c>
      <c r="D27" t="s">
        <v>53</v>
      </c>
      <c r="E27" t="s">
        <v>58</v>
      </c>
      <c r="F27" s="35">
        <v>0.875</v>
      </c>
    </row>
  </sheetData>
  <sheetProtection password="CC54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0"/>
  <sheetViews>
    <sheetView rightToLeft="1" topLeftCell="A86" workbookViewId="0">
      <selection activeCell="E93" sqref="E93"/>
    </sheetView>
  </sheetViews>
  <sheetFormatPr defaultRowHeight="12.75" x14ac:dyDescent="0.2"/>
  <cols>
    <col min="1" max="1" width="9.140625" customWidth="1"/>
    <col min="2" max="2" width="12.140625" customWidth="1"/>
    <col min="3" max="4" width="16.85546875" customWidth="1"/>
    <col min="5" max="5" width="25.140625" customWidth="1"/>
    <col min="6" max="6" width="19.42578125" style="145" hidden="1" customWidth="1"/>
    <col min="7" max="10" width="9.140625" customWidth="1"/>
  </cols>
  <sheetData>
    <row r="1" spans="2:6" ht="13.5" thickBot="1" x14ac:dyDescent="0.25"/>
    <row r="2" spans="2:6" ht="15.75" thickBot="1" x14ac:dyDescent="0.3">
      <c r="B2" s="138" t="s">
        <v>68</v>
      </c>
      <c r="C2" s="139" t="s">
        <v>69</v>
      </c>
      <c r="D2" s="140" t="s">
        <v>70</v>
      </c>
      <c r="E2" s="141" t="s">
        <v>39</v>
      </c>
      <c r="F2" s="146" t="s">
        <v>133</v>
      </c>
    </row>
    <row r="3" spans="2:6" ht="25.5" x14ac:dyDescent="0.25">
      <c r="B3" s="155">
        <v>5095056</v>
      </c>
      <c r="C3" s="142">
        <v>12.1</v>
      </c>
      <c r="D3" s="143" t="s">
        <v>179</v>
      </c>
      <c r="E3" s="144" t="s">
        <v>99</v>
      </c>
      <c r="F3" s="149">
        <v>6500</v>
      </c>
    </row>
    <row r="4" spans="2:6" ht="25.5" x14ac:dyDescent="0.25">
      <c r="B4" s="155">
        <v>5095057</v>
      </c>
      <c r="C4" s="137">
        <v>12.2</v>
      </c>
      <c r="D4" s="37" t="s">
        <v>180</v>
      </c>
      <c r="E4" s="136" t="s">
        <v>99</v>
      </c>
      <c r="F4" s="149">
        <v>8000</v>
      </c>
    </row>
    <row r="5" spans="2:6" ht="51" x14ac:dyDescent="0.25">
      <c r="B5" s="155">
        <v>5095058</v>
      </c>
      <c r="C5" s="142">
        <v>12.3</v>
      </c>
      <c r="D5" s="143" t="s">
        <v>181</v>
      </c>
      <c r="E5" s="144" t="s">
        <v>182</v>
      </c>
      <c r="F5" s="149">
        <v>17.2</v>
      </c>
    </row>
    <row r="6" spans="2:6" ht="51" x14ac:dyDescent="0.25">
      <c r="B6" s="155">
        <v>5095059</v>
      </c>
      <c r="C6" s="137" t="s">
        <v>138</v>
      </c>
      <c r="D6" s="37" t="s">
        <v>183</v>
      </c>
      <c r="E6" s="136" t="s">
        <v>182</v>
      </c>
      <c r="F6" s="149">
        <v>21.5</v>
      </c>
    </row>
    <row r="7" spans="2:6" ht="63.75" x14ac:dyDescent="0.25">
      <c r="B7" s="155">
        <v>5095060</v>
      </c>
      <c r="C7" s="142">
        <v>12.311</v>
      </c>
      <c r="D7" s="143" t="s">
        <v>184</v>
      </c>
      <c r="E7" s="144" t="s">
        <v>182</v>
      </c>
      <c r="F7" s="149">
        <v>18.919999999999998</v>
      </c>
    </row>
    <row r="8" spans="2:6" ht="63.75" x14ac:dyDescent="0.25">
      <c r="B8" s="155">
        <v>5095061</v>
      </c>
      <c r="C8" s="137">
        <v>12.311999999999999</v>
      </c>
      <c r="D8" s="37" t="s">
        <v>185</v>
      </c>
      <c r="E8" s="136" t="s">
        <v>182</v>
      </c>
      <c r="F8" s="149">
        <v>17.2</v>
      </c>
    </row>
    <row r="9" spans="2:6" ht="63.75" x14ac:dyDescent="0.25">
      <c r="B9" s="155">
        <v>5095062</v>
      </c>
      <c r="C9" s="142">
        <v>12.313000000000001</v>
      </c>
      <c r="D9" s="143" t="s">
        <v>186</v>
      </c>
      <c r="E9" s="144" t="s">
        <v>182</v>
      </c>
      <c r="F9" s="149">
        <v>14.62</v>
      </c>
    </row>
    <row r="10" spans="2:6" ht="63.75" x14ac:dyDescent="0.25">
      <c r="B10" s="155">
        <v>5095063</v>
      </c>
      <c r="C10" s="137">
        <v>12.314</v>
      </c>
      <c r="D10" s="37" t="s">
        <v>187</v>
      </c>
      <c r="E10" s="136" t="s">
        <v>182</v>
      </c>
      <c r="F10" s="149">
        <v>12.9</v>
      </c>
    </row>
    <row r="11" spans="2:6" ht="51" x14ac:dyDescent="0.25">
      <c r="B11" s="155">
        <v>5095064</v>
      </c>
      <c r="C11" s="142">
        <v>12.32</v>
      </c>
      <c r="D11" s="143" t="s">
        <v>188</v>
      </c>
      <c r="E11" s="144" t="s">
        <v>182</v>
      </c>
      <c r="F11" s="149">
        <v>9.4599999999999991</v>
      </c>
    </row>
    <row r="12" spans="2:6" ht="51" x14ac:dyDescent="0.25">
      <c r="B12" s="155">
        <v>5095065</v>
      </c>
      <c r="C12" s="137">
        <v>12.33</v>
      </c>
      <c r="D12" s="37" t="s">
        <v>189</v>
      </c>
      <c r="E12" s="136" t="s">
        <v>182</v>
      </c>
      <c r="F12" s="149">
        <v>14.62</v>
      </c>
    </row>
    <row r="13" spans="2:6" ht="51" x14ac:dyDescent="0.25">
      <c r="B13" s="155">
        <v>5095066</v>
      </c>
      <c r="C13" s="142">
        <v>12.34</v>
      </c>
      <c r="D13" s="143" t="s">
        <v>190</v>
      </c>
      <c r="E13" s="144" t="s">
        <v>182</v>
      </c>
      <c r="F13" s="145">
        <v>3.44</v>
      </c>
    </row>
    <row r="14" spans="2:6" ht="51" x14ac:dyDescent="0.25">
      <c r="B14" s="155">
        <v>5095067</v>
      </c>
      <c r="C14" s="137">
        <v>12.35</v>
      </c>
      <c r="D14" s="37" t="s">
        <v>191</v>
      </c>
      <c r="E14" s="136" t="s">
        <v>182</v>
      </c>
      <c r="F14" s="145">
        <v>4.3</v>
      </c>
    </row>
    <row r="15" spans="2:6" ht="51" x14ac:dyDescent="0.25">
      <c r="B15" s="155">
        <v>5095068</v>
      </c>
      <c r="C15" s="142">
        <v>12.36</v>
      </c>
      <c r="D15" s="143" t="s">
        <v>192</v>
      </c>
      <c r="E15" s="144" t="s">
        <v>182</v>
      </c>
      <c r="F15" s="145">
        <v>2.15</v>
      </c>
    </row>
    <row r="16" spans="2:6" ht="51" x14ac:dyDescent="0.25">
      <c r="B16" s="155">
        <v>5095069</v>
      </c>
      <c r="C16" s="137">
        <v>12.37</v>
      </c>
      <c r="D16" s="37" t="s">
        <v>193</v>
      </c>
      <c r="E16" s="136" t="s">
        <v>182</v>
      </c>
      <c r="F16" s="145">
        <v>2.58</v>
      </c>
    </row>
    <row r="17" spans="2:6" ht="63.75" x14ac:dyDescent="0.25">
      <c r="B17" s="155">
        <v>5095070</v>
      </c>
      <c r="C17" s="142">
        <v>12.38</v>
      </c>
      <c r="D17" s="143" t="s">
        <v>194</v>
      </c>
      <c r="E17" s="144" t="s">
        <v>108</v>
      </c>
      <c r="F17" s="145">
        <v>3440</v>
      </c>
    </row>
    <row r="18" spans="2:6" ht="63.75" x14ac:dyDescent="0.25">
      <c r="B18" s="155">
        <v>5095071</v>
      </c>
      <c r="C18" s="137">
        <v>12.39</v>
      </c>
      <c r="D18" s="37" t="s">
        <v>195</v>
      </c>
      <c r="E18" s="136" t="s">
        <v>108</v>
      </c>
      <c r="F18" s="145">
        <v>2322</v>
      </c>
    </row>
    <row r="19" spans="2:6" ht="51" x14ac:dyDescent="0.25">
      <c r="B19" s="155">
        <v>5095072</v>
      </c>
      <c r="C19" s="142">
        <v>12.4</v>
      </c>
      <c r="D19" s="143" t="s">
        <v>196</v>
      </c>
      <c r="E19" s="144" t="s">
        <v>182</v>
      </c>
      <c r="F19" s="145">
        <v>7.74</v>
      </c>
    </row>
    <row r="20" spans="2:6" ht="63.75" x14ac:dyDescent="0.25">
      <c r="B20" s="155">
        <v>5095073</v>
      </c>
      <c r="C20" s="137">
        <v>12.41</v>
      </c>
      <c r="D20" s="37" t="s">
        <v>197</v>
      </c>
      <c r="E20" s="136" t="s">
        <v>182</v>
      </c>
      <c r="F20" s="145">
        <v>17.2</v>
      </c>
    </row>
    <row r="21" spans="2:6" ht="76.5" x14ac:dyDescent="0.25">
      <c r="B21" s="155">
        <v>5095074</v>
      </c>
      <c r="C21" s="142">
        <v>12.411</v>
      </c>
      <c r="D21" s="143" t="s">
        <v>198</v>
      </c>
      <c r="E21" s="144" t="s">
        <v>182</v>
      </c>
      <c r="F21" s="145">
        <v>13.76</v>
      </c>
    </row>
    <row r="22" spans="2:6" ht="76.5" x14ac:dyDescent="0.25">
      <c r="B22" s="155">
        <v>5095075</v>
      </c>
      <c r="C22" s="137">
        <v>12.412000000000001</v>
      </c>
      <c r="D22" s="37" t="s">
        <v>199</v>
      </c>
      <c r="E22" s="136" t="s">
        <v>182</v>
      </c>
      <c r="F22" s="145">
        <v>11.18</v>
      </c>
    </row>
    <row r="23" spans="2:6" ht="76.5" x14ac:dyDescent="0.25">
      <c r="B23" s="155">
        <v>5095076</v>
      </c>
      <c r="C23" s="142">
        <v>12.413</v>
      </c>
      <c r="D23" s="143" t="s">
        <v>200</v>
      </c>
      <c r="E23" s="144" t="s">
        <v>182</v>
      </c>
      <c r="F23" s="145">
        <v>9.4599999999999991</v>
      </c>
    </row>
    <row r="24" spans="2:6" ht="63.75" x14ac:dyDescent="0.25">
      <c r="B24" s="155">
        <v>5095077</v>
      </c>
      <c r="C24" s="137">
        <v>12.414</v>
      </c>
      <c r="D24" s="37" t="s">
        <v>201</v>
      </c>
      <c r="E24" s="136" t="s">
        <v>182</v>
      </c>
      <c r="F24" s="145">
        <v>6.02</v>
      </c>
    </row>
    <row r="25" spans="2:6" ht="51" x14ac:dyDescent="0.25">
      <c r="B25" s="155">
        <v>5095078</v>
      </c>
      <c r="C25" s="142">
        <v>12.42</v>
      </c>
      <c r="D25" s="143" t="s">
        <v>202</v>
      </c>
      <c r="E25" s="144" t="s">
        <v>182</v>
      </c>
      <c r="F25" s="145">
        <v>5.16</v>
      </c>
    </row>
    <row r="26" spans="2:6" ht="51" x14ac:dyDescent="0.25">
      <c r="B26" s="155">
        <v>5095079</v>
      </c>
      <c r="C26" s="137">
        <v>12.43</v>
      </c>
      <c r="D26" s="37" t="s">
        <v>203</v>
      </c>
      <c r="E26" s="136" t="s">
        <v>182</v>
      </c>
      <c r="F26" s="145">
        <v>6.88</v>
      </c>
    </row>
    <row r="27" spans="2:6" ht="51" x14ac:dyDescent="0.25">
      <c r="B27" s="155">
        <v>5095080</v>
      </c>
      <c r="C27" s="142">
        <v>12.44</v>
      </c>
      <c r="D27" s="143" t="s">
        <v>204</v>
      </c>
      <c r="E27" s="144" t="s">
        <v>205</v>
      </c>
      <c r="F27" s="145">
        <v>2150</v>
      </c>
    </row>
    <row r="28" spans="2:6" ht="51" x14ac:dyDescent="0.25">
      <c r="B28" s="155">
        <v>5095081</v>
      </c>
      <c r="C28" s="137">
        <v>12.45</v>
      </c>
      <c r="D28" s="37" t="s">
        <v>206</v>
      </c>
      <c r="E28" s="136" t="s">
        <v>182</v>
      </c>
      <c r="F28" s="145">
        <v>3.44</v>
      </c>
    </row>
    <row r="29" spans="2:6" ht="25.5" x14ac:dyDescent="0.25">
      <c r="B29" s="155">
        <v>5095082</v>
      </c>
      <c r="C29" s="142">
        <v>12.46</v>
      </c>
      <c r="D29" s="143" t="s">
        <v>207</v>
      </c>
      <c r="E29" s="144" t="s">
        <v>132</v>
      </c>
      <c r="F29" s="145">
        <v>1.1000000000000001</v>
      </c>
    </row>
    <row r="30" spans="2:6" ht="16.5" x14ac:dyDescent="0.25">
      <c r="B30" s="155">
        <v>5095083</v>
      </c>
      <c r="C30" s="137">
        <v>12.47</v>
      </c>
      <c r="D30" s="37" t="s">
        <v>208</v>
      </c>
      <c r="E30" s="136" t="s">
        <v>209</v>
      </c>
      <c r="F30" s="145">
        <v>1032</v>
      </c>
    </row>
    <row r="31" spans="2:6" ht="25.5" x14ac:dyDescent="0.25">
      <c r="B31" s="155">
        <v>5095084</v>
      </c>
      <c r="C31" s="142">
        <v>12.48</v>
      </c>
      <c r="D31" s="143" t="s">
        <v>210</v>
      </c>
      <c r="E31" s="144" t="s">
        <v>209</v>
      </c>
      <c r="F31" s="145">
        <v>1032</v>
      </c>
    </row>
    <row r="32" spans="2:6" ht="51" x14ac:dyDescent="0.25">
      <c r="B32" s="155">
        <v>5095085</v>
      </c>
      <c r="C32" s="137">
        <v>12.5</v>
      </c>
      <c r="D32" s="37" t="s">
        <v>211</v>
      </c>
      <c r="E32" s="136" t="s">
        <v>109</v>
      </c>
      <c r="F32" s="145">
        <v>1204</v>
      </c>
    </row>
    <row r="33" spans="2:6" ht="63.75" x14ac:dyDescent="0.25">
      <c r="B33" s="155">
        <v>5095086</v>
      </c>
      <c r="C33" s="142">
        <v>12.51</v>
      </c>
      <c r="D33" s="143" t="s">
        <v>212</v>
      </c>
      <c r="E33" s="144" t="s">
        <v>108</v>
      </c>
      <c r="F33" s="145">
        <v>1376</v>
      </c>
    </row>
    <row r="34" spans="2:6" ht="25.5" x14ac:dyDescent="0.25">
      <c r="B34" s="155">
        <v>5095087</v>
      </c>
      <c r="C34" s="137">
        <v>12.52</v>
      </c>
      <c r="D34" s="37" t="s">
        <v>213</v>
      </c>
      <c r="E34" s="136" t="s">
        <v>109</v>
      </c>
      <c r="F34" s="145">
        <v>602</v>
      </c>
    </row>
    <row r="35" spans="2:6" ht="25.5" x14ac:dyDescent="0.25">
      <c r="B35" s="155">
        <v>5095088</v>
      </c>
      <c r="C35" s="142">
        <v>12.53</v>
      </c>
      <c r="D35" s="143" t="s">
        <v>214</v>
      </c>
      <c r="E35" s="144" t="s">
        <v>109</v>
      </c>
      <c r="F35" s="145">
        <v>430</v>
      </c>
    </row>
    <row r="36" spans="2:6" ht="25.5" x14ac:dyDescent="0.25">
      <c r="B36" s="155">
        <v>5095089</v>
      </c>
      <c r="C36" s="137">
        <v>12.54</v>
      </c>
      <c r="D36" s="37" t="s">
        <v>215</v>
      </c>
      <c r="E36" s="136" t="s">
        <v>109</v>
      </c>
      <c r="F36" s="145">
        <v>301</v>
      </c>
    </row>
    <row r="37" spans="2:6" ht="16.5" x14ac:dyDescent="0.25">
      <c r="B37" s="155">
        <v>5095090</v>
      </c>
      <c r="C37" s="142">
        <v>12.6</v>
      </c>
      <c r="D37" s="143" t="s">
        <v>216</v>
      </c>
      <c r="E37" s="144" t="s">
        <v>209</v>
      </c>
      <c r="F37" s="145">
        <v>3010</v>
      </c>
    </row>
    <row r="38" spans="2:6" ht="51" x14ac:dyDescent="0.25">
      <c r="B38" s="155">
        <v>5095091</v>
      </c>
      <c r="C38" s="137">
        <v>12.7</v>
      </c>
      <c r="D38" s="37" t="s">
        <v>217</v>
      </c>
      <c r="E38" s="136" t="s">
        <v>39</v>
      </c>
      <c r="F38" s="145">
        <v>9500</v>
      </c>
    </row>
    <row r="39" spans="2:6" ht="51" x14ac:dyDescent="0.25">
      <c r="B39" s="155">
        <v>5095092</v>
      </c>
      <c r="C39" s="142">
        <v>12.8</v>
      </c>
      <c r="D39" s="143" t="s">
        <v>218</v>
      </c>
      <c r="E39" s="144" t="s">
        <v>39</v>
      </c>
      <c r="F39" s="145">
        <v>11000</v>
      </c>
    </row>
    <row r="40" spans="2:6" ht="38.25" x14ac:dyDescent="0.25">
      <c r="B40" s="155">
        <v>5095093</v>
      </c>
      <c r="C40" s="137">
        <v>12.9</v>
      </c>
      <c r="D40" s="37" t="s">
        <v>219</v>
      </c>
      <c r="E40" s="136" t="s">
        <v>39</v>
      </c>
      <c r="F40" s="145">
        <v>9000</v>
      </c>
    </row>
    <row r="41" spans="2:6" ht="38.25" x14ac:dyDescent="0.25">
      <c r="B41" s="155">
        <v>5095094</v>
      </c>
      <c r="C41" s="142" t="s">
        <v>139</v>
      </c>
      <c r="D41" s="143" t="s">
        <v>220</v>
      </c>
      <c r="E41" s="144" t="s">
        <v>39</v>
      </c>
      <c r="F41" s="145">
        <v>10500</v>
      </c>
    </row>
    <row r="42" spans="2:6" ht="25.5" x14ac:dyDescent="0.25">
      <c r="B42" s="155">
        <v>5095095</v>
      </c>
      <c r="C42" s="137">
        <v>14.1</v>
      </c>
      <c r="D42" s="37" t="s">
        <v>221</v>
      </c>
      <c r="E42" s="136" t="s">
        <v>222</v>
      </c>
      <c r="F42" s="145">
        <v>46.44</v>
      </c>
    </row>
    <row r="43" spans="2:6" ht="63.75" x14ac:dyDescent="0.25">
      <c r="B43" s="155">
        <v>5095096</v>
      </c>
      <c r="C43" s="142">
        <v>14.2</v>
      </c>
      <c r="D43" s="143" t="s">
        <v>223</v>
      </c>
      <c r="E43" s="144" t="s">
        <v>222</v>
      </c>
      <c r="F43" s="145">
        <v>30.96</v>
      </c>
    </row>
    <row r="44" spans="2:6" ht="51" x14ac:dyDescent="0.25">
      <c r="B44" s="155">
        <v>5095097</v>
      </c>
      <c r="C44" s="137">
        <v>14.3</v>
      </c>
      <c r="D44" s="37" t="s">
        <v>224</v>
      </c>
      <c r="E44" s="136" t="s">
        <v>222</v>
      </c>
      <c r="F44" s="145">
        <v>27.52</v>
      </c>
    </row>
    <row r="45" spans="2:6" ht="51" x14ac:dyDescent="0.25">
      <c r="B45" s="155">
        <v>5095098</v>
      </c>
      <c r="C45" s="142">
        <v>14.4</v>
      </c>
      <c r="D45" s="143" t="s">
        <v>225</v>
      </c>
      <c r="E45" s="144" t="s">
        <v>222</v>
      </c>
      <c r="F45" s="145">
        <v>24.94</v>
      </c>
    </row>
    <row r="46" spans="2:6" ht="38.25" x14ac:dyDescent="0.25">
      <c r="B46" s="155">
        <v>5095099</v>
      </c>
      <c r="C46" s="137">
        <v>14.5</v>
      </c>
      <c r="D46" s="37" t="s">
        <v>226</v>
      </c>
      <c r="E46" s="136" t="s">
        <v>222</v>
      </c>
      <c r="F46" s="145">
        <v>22.36</v>
      </c>
    </row>
    <row r="47" spans="2:6" ht="63.75" x14ac:dyDescent="0.25">
      <c r="B47" s="155">
        <v>5095100</v>
      </c>
      <c r="C47" s="142">
        <v>14.6</v>
      </c>
      <c r="D47" s="143" t="s">
        <v>227</v>
      </c>
      <c r="E47" s="144" t="s">
        <v>228</v>
      </c>
      <c r="F47" s="145">
        <v>1161</v>
      </c>
    </row>
    <row r="48" spans="2:6" ht="63.75" x14ac:dyDescent="0.25">
      <c r="B48" s="155">
        <v>5095101</v>
      </c>
      <c r="C48" s="137">
        <v>14.7</v>
      </c>
      <c r="D48" s="37" t="s">
        <v>229</v>
      </c>
      <c r="E48" s="136" t="s">
        <v>222</v>
      </c>
      <c r="F48" s="145">
        <v>129</v>
      </c>
    </row>
    <row r="49" spans="2:6" ht="51" x14ac:dyDescent="0.25">
      <c r="B49" s="155">
        <v>5095102</v>
      </c>
      <c r="C49" s="142" t="s">
        <v>140</v>
      </c>
      <c r="D49" s="143" t="s">
        <v>230</v>
      </c>
      <c r="E49" s="144" t="s">
        <v>182</v>
      </c>
      <c r="F49" s="145">
        <v>24</v>
      </c>
    </row>
    <row r="50" spans="2:6" ht="63.75" x14ac:dyDescent="0.25">
      <c r="B50" s="155">
        <v>5095103</v>
      </c>
      <c r="C50" s="137" t="s">
        <v>141</v>
      </c>
      <c r="D50" s="37" t="s">
        <v>231</v>
      </c>
      <c r="E50" s="136" t="s">
        <v>182</v>
      </c>
      <c r="F50" s="145">
        <v>30</v>
      </c>
    </row>
    <row r="51" spans="2:6" ht="76.5" x14ac:dyDescent="0.25">
      <c r="B51" s="155">
        <v>5095104</v>
      </c>
      <c r="C51" s="142" t="s">
        <v>142</v>
      </c>
      <c r="D51" s="143" t="s">
        <v>232</v>
      </c>
      <c r="E51" s="144" t="s">
        <v>182</v>
      </c>
      <c r="F51" s="145">
        <v>26.4</v>
      </c>
    </row>
    <row r="52" spans="2:6" ht="76.5" x14ac:dyDescent="0.25">
      <c r="B52" s="155">
        <v>5095105</v>
      </c>
      <c r="C52" s="137" t="s">
        <v>143</v>
      </c>
      <c r="D52" s="37" t="s">
        <v>233</v>
      </c>
      <c r="E52" s="136" t="s">
        <v>182</v>
      </c>
      <c r="F52" s="145">
        <v>24</v>
      </c>
    </row>
    <row r="53" spans="2:6" ht="76.5" x14ac:dyDescent="0.25">
      <c r="B53" s="155">
        <v>5095106</v>
      </c>
      <c r="C53" s="142" t="s">
        <v>144</v>
      </c>
      <c r="D53" s="143" t="s">
        <v>234</v>
      </c>
      <c r="E53" s="144" t="s">
        <v>182</v>
      </c>
      <c r="F53" s="145">
        <v>20.399999999999999</v>
      </c>
    </row>
    <row r="54" spans="2:6" ht="63.75" x14ac:dyDescent="0.25">
      <c r="B54" s="155">
        <v>5095107</v>
      </c>
      <c r="C54" s="137" t="s">
        <v>145</v>
      </c>
      <c r="D54" s="37" t="s">
        <v>235</v>
      </c>
      <c r="E54" s="136" t="s">
        <v>182</v>
      </c>
      <c r="F54" s="145">
        <v>18</v>
      </c>
    </row>
    <row r="55" spans="2:6" ht="51" x14ac:dyDescent="0.25">
      <c r="B55" s="155">
        <v>5095108</v>
      </c>
      <c r="C55" s="142" t="s">
        <v>146</v>
      </c>
      <c r="D55" s="143" t="s">
        <v>236</v>
      </c>
      <c r="E55" s="144" t="s">
        <v>182</v>
      </c>
      <c r="F55" s="145">
        <v>13.2</v>
      </c>
    </row>
    <row r="56" spans="2:6" ht="63.75" x14ac:dyDescent="0.25">
      <c r="B56" s="155">
        <v>5095109</v>
      </c>
      <c r="C56" s="137" t="s">
        <v>147</v>
      </c>
      <c r="D56" s="37" t="s">
        <v>237</v>
      </c>
      <c r="E56" s="136" t="s">
        <v>182</v>
      </c>
      <c r="F56" s="145">
        <v>20.399999999999999</v>
      </c>
    </row>
    <row r="57" spans="2:6" ht="51" x14ac:dyDescent="0.25">
      <c r="B57" s="155">
        <v>5095110</v>
      </c>
      <c r="C57" s="142" t="s">
        <v>148</v>
      </c>
      <c r="D57" s="143" t="s">
        <v>238</v>
      </c>
      <c r="E57" s="144" t="s">
        <v>182</v>
      </c>
      <c r="F57" s="145">
        <v>4.8</v>
      </c>
    </row>
    <row r="58" spans="2:6" ht="63.75" x14ac:dyDescent="0.25">
      <c r="B58" s="155">
        <v>5095111</v>
      </c>
      <c r="C58" s="137" t="s">
        <v>149</v>
      </c>
      <c r="D58" s="37" t="s">
        <v>239</v>
      </c>
      <c r="E58" s="136" t="s">
        <v>182</v>
      </c>
      <c r="F58" s="145">
        <v>6</v>
      </c>
    </row>
    <row r="59" spans="2:6" ht="51" x14ac:dyDescent="0.25">
      <c r="B59" s="155">
        <v>5095112</v>
      </c>
      <c r="C59" s="142" t="s">
        <v>150</v>
      </c>
      <c r="D59" s="143" t="s">
        <v>240</v>
      </c>
      <c r="E59" s="144" t="s">
        <v>182</v>
      </c>
      <c r="F59" s="145">
        <v>3</v>
      </c>
    </row>
    <row r="60" spans="2:6" ht="63.75" x14ac:dyDescent="0.25">
      <c r="B60" s="155">
        <v>5095113</v>
      </c>
      <c r="C60" s="137" t="s">
        <v>151</v>
      </c>
      <c r="D60" s="37" t="s">
        <v>241</v>
      </c>
      <c r="E60" s="136" t="s">
        <v>182</v>
      </c>
      <c r="F60" s="145">
        <v>3.5999999999999996</v>
      </c>
    </row>
    <row r="61" spans="2:6" ht="76.5" x14ac:dyDescent="0.25">
      <c r="B61" s="155">
        <v>5095114</v>
      </c>
      <c r="C61" s="142" t="s">
        <v>152</v>
      </c>
      <c r="D61" s="143" t="s">
        <v>242</v>
      </c>
      <c r="E61" s="144" t="s">
        <v>108</v>
      </c>
      <c r="F61" s="145">
        <v>4800</v>
      </c>
    </row>
    <row r="62" spans="2:6" ht="76.5" x14ac:dyDescent="0.25">
      <c r="B62" s="155">
        <v>5095115</v>
      </c>
      <c r="C62" s="137" t="s">
        <v>153</v>
      </c>
      <c r="D62" s="37" t="s">
        <v>243</v>
      </c>
      <c r="E62" s="136" t="s">
        <v>108</v>
      </c>
      <c r="F62" s="145">
        <v>3240</v>
      </c>
    </row>
    <row r="63" spans="2:6" ht="51" x14ac:dyDescent="0.25">
      <c r="B63" s="155">
        <v>5095116</v>
      </c>
      <c r="C63" s="142" t="s">
        <v>154</v>
      </c>
      <c r="D63" s="143" t="s">
        <v>244</v>
      </c>
      <c r="E63" s="144" t="s">
        <v>182</v>
      </c>
      <c r="F63" s="145">
        <v>10.799999999999999</v>
      </c>
    </row>
    <row r="64" spans="2:6" ht="63.75" x14ac:dyDescent="0.25">
      <c r="B64" s="155">
        <v>5095117</v>
      </c>
      <c r="C64" s="137" t="s">
        <v>155</v>
      </c>
      <c r="D64" s="37" t="s">
        <v>245</v>
      </c>
      <c r="E64" s="136" t="s">
        <v>182</v>
      </c>
      <c r="F64" s="145">
        <v>24</v>
      </c>
    </row>
    <row r="65" spans="2:6" ht="76.5" x14ac:dyDescent="0.25">
      <c r="B65" s="155">
        <v>5095118</v>
      </c>
      <c r="C65" s="142" t="s">
        <v>156</v>
      </c>
      <c r="D65" s="143" t="s">
        <v>246</v>
      </c>
      <c r="E65" s="144" t="s">
        <v>182</v>
      </c>
      <c r="F65" s="145">
        <v>19.2</v>
      </c>
    </row>
    <row r="66" spans="2:6" ht="76.5" x14ac:dyDescent="0.25">
      <c r="B66" s="155">
        <v>5095119</v>
      </c>
      <c r="C66" s="137" t="s">
        <v>157</v>
      </c>
      <c r="D66" s="37" t="s">
        <v>247</v>
      </c>
      <c r="E66" s="136" t="s">
        <v>182</v>
      </c>
      <c r="F66" s="145">
        <v>15.6</v>
      </c>
    </row>
    <row r="67" spans="2:6" ht="76.5" x14ac:dyDescent="0.25">
      <c r="B67" s="155">
        <v>5095120</v>
      </c>
      <c r="C67" s="142" t="s">
        <v>158</v>
      </c>
      <c r="D67" s="143" t="s">
        <v>248</v>
      </c>
      <c r="E67" s="144" t="s">
        <v>182</v>
      </c>
      <c r="F67" s="145">
        <v>13.2</v>
      </c>
    </row>
    <row r="68" spans="2:6" ht="76.5" x14ac:dyDescent="0.25">
      <c r="B68" s="155">
        <v>5095121</v>
      </c>
      <c r="C68" s="137" t="s">
        <v>159</v>
      </c>
      <c r="D68" s="37" t="s">
        <v>249</v>
      </c>
      <c r="E68" s="136" t="s">
        <v>182</v>
      </c>
      <c r="F68" s="145">
        <v>8.4</v>
      </c>
    </row>
    <row r="69" spans="2:6" ht="63.75" x14ac:dyDescent="0.25">
      <c r="B69" s="155">
        <v>5095122</v>
      </c>
      <c r="C69" s="142" t="s">
        <v>160</v>
      </c>
      <c r="D69" s="143" t="s">
        <v>250</v>
      </c>
      <c r="E69" s="144" t="s">
        <v>182</v>
      </c>
      <c r="F69" s="145">
        <v>7.1999999999999993</v>
      </c>
    </row>
    <row r="70" spans="2:6" ht="63.75" x14ac:dyDescent="0.25">
      <c r="B70" s="155">
        <v>5095123</v>
      </c>
      <c r="C70" s="137" t="s">
        <v>161</v>
      </c>
      <c r="D70" s="37" t="s">
        <v>251</v>
      </c>
      <c r="E70" s="136" t="s">
        <v>182</v>
      </c>
      <c r="F70" s="145">
        <v>9.6</v>
      </c>
    </row>
    <row r="71" spans="2:6" ht="51" x14ac:dyDescent="0.25">
      <c r="B71" s="155">
        <v>5095124</v>
      </c>
      <c r="C71" s="142" t="s">
        <v>162</v>
      </c>
      <c r="D71" s="143" t="s">
        <v>252</v>
      </c>
      <c r="E71" s="144" t="s">
        <v>205</v>
      </c>
      <c r="F71" s="145">
        <v>3000</v>
      </c>
    </row>
    <row r="72" spans="2:6" ht="51" x14ac:dyDescent="0.25">
      <c r="B72" s="155">
        <v>5095125</v>
      </c>
      <c r="C72" s="137" t="s">
        <v>163</v>
      </c>
      <c r="D72" s="37" t="s">
        <v>253</v>
      </c>
      <c r="E72" s="136" t="s">
        <v>182</v>
      </c>
      <c r="F72" s="145">
        <v>4.8</v>
      </c>
    </row>
    <row r="73" spans="2:6" ht="25.5" x14ac:dyDescent="0.25">
      <c r="B73" s="155">
        <v>5095126</v>
      </c>
      <c r="C73" s="142" t="s">
        <v>164</v>
      </c>
      <c r="D73" s="143" t="s">
        <v>254</v>
      </c>
      <c r="E73" s="144" t="s">
        <v>209</v>
      </c>
      <c r="F73" s="145">
        <v>1440</v>
      </c>
    </row>
    <row r="74" spans="2:6" ht="38.25" x14ac:dyDescent="0.25">
      <c r="B74" s="155">
        <v>5095127</v>
      </c>
      <c r="C74" s="137" t="s">
        <v>165</v>
      </c>
      <c r="D74" s="37" t="s">
        <v>255</v>
      </c>
      <c r="E74" s="136" t="s">
        <v>209</v>
      </c>
      <c r="F74" s="145">
        <v>1440</v>
      </c>
    </row>
    <row r="75" spans="2:6" ht="63.75" x14ac:dyDescent="0.25">
      <c r="B75" s="155">
        <v>5095128</v>
      </c>
      <c r="C75" s="142" t="s">
        <v>166</v>
      </c>
      <c r="D75" s="143" t="s">
        <v>256</v>
      </c>
      <c r="E75" s="144" t="s">
        <v>109</v>
      </c>
      <c r="F75" s="145">
        <v>1680</v>
      </c>
    </row>
    <row r="76" spans="2:6" ht="76.5" x14ac:dyDescent="0.25">
      <c r="B76" s="155">
        <v>5095129</v>
      </c>
      <c r="C76" s="137" t="s">
        <v>167</v>
      </c>
      <c r="D76" s="37" t="s">
        <v>257</v>
      </c>
      <c r="E76" s="136" t="s">
        <v>108</v>
      </c>
      <c r="F76" s="145">
        <v>1920</v>
      </c>
    </row>
    <row r="77" spans="2:6" ht="38.25" x14ac:dyDescent="0.25">
      <c r="B77" s="155">
        <v>5095130</v>
      </c>
      <c r="C77" s="142" t="s">
        <v>168</v>
      </c>
      <c r="D77" s="143" t="s">
        <v>258</v>
      </c>
      <c r="E77" s="144" t="s">
        <v>109</v>
      </c>
      <c r="F77" s="145">
        <v>840</v>
      </c>
    </row>
    <row r="78" spans="2:6" ht="38.25" x14ac:dyDescent="0.25">
      <c r="B78" s="155">
        <v>5095131</v>
      </c>
      <c r="C78" s="137" t="s">
        <v>169</v>
      </c>
      <c r="D78" s="37" t="s">
        <v>259</v>
      </c>
      <c r="E78" s="136" t="s">
        <v>109</v>
      </c>
      <c r="F78" s="145">
        <v>600</v>
      </c>
    </row>
    <row r="79" spans="2:6" ht="38.25" x14ac:dyDescent="0.25">
      <c r="B79" s="155">
        <v>5095132</v>
      </c>
      <c r="C79" s="142" t="s">
        <v>170</v>
      </c>
      <c r="D79" s="143" t="s">
        <v>260</v>
      </c>
      <c r="E79" s="144" t="s">
        <v>109</v>
      </c>
      <c r="F79" s="145">
        <v>420</v>
      </c>
    </row>
    <row r="80" spans="2:6" ht="25.5" x14ac:dyDescent="0.25">
      <c r="B80" s="155">
        <v>5095133</v>
      </c>
      <c r="C80" s="137" t="s">
        <v>171</v>
      </c>
      <c r="D80" s="37" t="s">
        <v>261</v>
      </c>
      <c r="E80" s="136" t="s">
        <v>209</v>
      </c>
      <c r="F80" s="145">
        <v>4200</v>
      </c>
    </row>
    <row r="81" spans="2:6" ht="38.25" x14ac:dyDescent="0.25">
      <c r="B81" s="155">
        <v>5095134</v>
      </c>
      <c r="C81" s="142" t="s">
        <v>172</v>
      </c>
      <c r="D81" s="143" t="s">
        <v>262</v>
      </c>
      <c r="E81" s="144" t="s">
        <v>222</v>
      </c>
      <c r="F81" s="145">
        <v>64.8</v>
      </c>
    </row>
    <row r="82" spans="2:6" ht="76.5" x14ac:dyDescent="0.25">
      <c r="B82" s="155">
        <v>5095135</v>
      </c>
      <c r="C82" s="137" t="s">
        <v>173</v>
      </c>
      <c r="D82" s="37" t="s">
        <v>263</v>
      </c>
      <c r="E82" s="136" t="s">
        <v>222</v>
      </c>
      <c r="F82" s="145">
        <v>43.199999999999996</v>
      </c>
    </row>
    <row r="83" spans="2:6" ht="63.75" x14ac:dyDescent="0.25">
      <c r="B83" s="155">
        <v>5095136</v>
      </c>
      <c r="C83" s="142" t="s">
        <v>174</v>
      </c>
      <c r="D83" s="143" t="s">
        <v>264</v>
      </c>
      <c r="E83" s="144" t="s">
        <v>222</v>
      </c>
      <c r="F83" s="145">
        <v>38.4</v>
      </c>
    </row>
    <row r="84" spans="2:6" ht="63.75" x14ac:dyDescent="0.25">
      <c r="B84" s="155">
        <v>5095137</v>
      </c>
      <c r="C84" s="137" t="s">
        <v>175</v>
      </c>
      <c r="D84" s="37" t="s">
        <v>265</v>
      </c>
      <c r="E84" s="136" t="s">
        <v>222</v>
      </c>
      <c r="F84" s="145">
        <v>34.799999999999997</v>
      </c>
    </row>
    <row r="85" spans="2:6" ht="51" x14ac:dyDescent="0.25">
      <c r="B85" s="155">
        <v>5095138</v>
      </c>
      <c r="C85" s="142" t="s">
        <v>176</v>
      </c>
      <c r="D85" s="143" t="s">
        <v>266</v>
      </c>
      <c r="E85" s="144" t="s">
        <v>222</v>
      </c>
      <c r="F85" s="145">
        <v>31.2</v>
      </c>
    </row>
    <row r="86" spans="2:6" ht="76.5" x14ac:dyDescent="0.25">
      <c r="B86" s="155">
        <v>5095139</v>
      </c>
      <c r="C86" s="137" t="s">
        <v>177</v>
      </c>
      <c r="D86" s="37" t="s">
        <v>267</v>
      </c>
      <c r="E86" s="136" t="s">
        <v>228</v>
      </c>
      <c r="F86" s="145">
        <v>1620</v>
      </c>
    </row>
    <row r="87" spans="2:6" ht="76.5" x14ac:dyDescent="0.25">
      <c r="B87" s="155">
        <v>5095140</v>
      </c>
      <c r="C87" s="142" t="s">
        <v>178</v>
      </c>
      <c r="D87" s="143" t="s">
        <v>268</v>
      </c>
      <c r="E87" s="144" t="s">
        <v>222</v>
      </c>
      <c r="F87" s="145">
        <v>180</v>
      </c>
    </row>
    <row r="88" spans="2:6" ht="25.5" x14ac:dyDescent="0.25">
      <c r="B88" s="155">
        <v>5095344</v>
      </c>
      <c r="C88" s="150"/>
      <c r="D88" s="143" t="s">
        <v>115</v>
      </c>
      <c r="E88" s="144" t="s">
        <v>132</v>
      </c>
      <c r="F88" s="149">
        <v>-1</v>
      </c>
    </row>
    <row r="89" spans="2:6" ht="25.5" x14ac:dyDescent="0.25">
      <c r="B89" s="155">
        <v>5095345</v>
      </c>
      <c r="C89" s="137"/>
      <c r="D89" s="37" t="s">
        <v>116</v>
      </c>
      <c r="E89" s="136" t="s">
        <v>132</v>
      </c>
      <c r="F89" s="149">
        <v>-1</v>
      </c>
    </row>
    <row r="90" spans="2:6" ht="38.25" x14ac:dyDescent="0.25">
      <c r="B90" s="155">
        <v>5095346</v>
      </c>
      <c r="C90" s="142"/>
      <c r="D90" s="143" t="s">
        <v>117</v>
      </c>
      <c r="E90" s="144" t="s">
        <v>132</v>
      </c>
      <c r="F90" s="149">
        <v>-1</v>
      </c>
    </row>
    <row r="91" spans="2:6" ht="38.25" x14ac:dyDescent="0.25">
      <c r="B91" s="155">
        <v>5095347</v>
      </c>
      <c r="C91" s="137"/>
      <c r="D91" s="37" t="s">
        <v>118</v>
      </c>
      <c r="E91" s="136" t="s">
        <v>132</v>
      </c>
      <c r="F91" s="149">
        <v>-1</v>
      </c>
    </row>
    <row r="92" spans="2:6" ht="38.25" x14ac:dyDescent="0.25">
      <c r="B92" s="155">
        <v>5095348</v>
      </c>
      <c r="C92" s="142"/>
      <c r="D92" s="143" t="s">
        <v>119</v>
      </c>
      <c r="E92" s="144" t="s">
        <v>132</v>
      </c>
      <c r="F92" s="149">
        <v>-1</v>
      </c>
    </row>
    <row r="93" spans="2:6" ht="38.25" x14ac:dyDescent="0.25">
      <c r="B93" s="155">
        <v>5095349</v>
      </c>
      <c r="C93" s="137"/>
      <c r="D93" s="37" t="s">
        <v>120</v>
      </c>
      <c r="E93" s="136" t="s">
        <v>132</v>
      </c>
      <c r="F93" s="149">
        <v>-1</v>
      </c>
    </row>
    <row r="94" spans="2:6" ht="38.25" x14ac:dyDescent="0.25">
      <c r="B94" s="155">
        <v>5095350</v>
      </c>
      <c r="C94" s="142"/>
      <c r="D94" s="143" t="s">
        <v>121</v>
      </c>
      <c r="E94" s="144" t="s">
        <v>132</v>
      </c>
      <c r="F94" s="149">
        <v>-1</v>
      </c>
    </row>
    <row r="95" spans="2:6" ht="25.5" x14ac:dyDescent="0.25">
      <c r="B95" s="155">
        <v>5095351</v>
      </c>
      <c r="C95" s="137"/>
      <c r="D95" s="37" t="s">
        <v>122</v>
      </c>
      <c r="E95" s="136" t="s">
        <v>132</v>
      </c>
      <c r="F95" s="149">
        <v>-1</v>
      </c>
    </row>
    <row r="96" spans="2:6" ht="25.5" x14ac:dyDescent="0.25">
      <c r="B96" s="155">
        <v>5095352</v>
      </c>
      <c r="C96" s="142"/>
      <c r="D96" s="143" t="s">
        <v>123</v>
      </c>
      <c r="E96" s="144" t="s">
        <v>132</v>
      </c>
      <c r="F96" s="149">
        <v>-1</v>
      </c>
    </row>
    <row r="97" spans="2:6" ht="25.5" x14ac:dyDescent="0.25">
      <c r="B97" s="155">
        <v>5095353</v>
      </c>
      <c r="C97" s="137"/>
      <c r="D97" s="37" t="s">
        <v>124</v>
      </c>
      <c r="E97" s="136" t="s">
        <v>132</v>
      </c>
      <c r="F97" s="149">
        <v>-1</v>
      </c>
    </row>
    <row r="98" spans="2:6" ht="25.5" x14ac:dyDescent="0.25">
      <c r="B98" s="155">
        <v>5095354</v>
      </c>
      <c r="C98" s="142"/>
      <c r="D98" s="143" t="s">
        <v>125</v>
      </c>
      <c r="E98" s="144" t="s">
        <v>132</v>
      </c>
      <c r="F98" s="149">
        <v>-1</v>
      </c>
    </row>
    <row r="99" spans="2:6" ht="25.5" x14ac:dyDescent="0.25">
      <c r="B99" s="155">
        <v>5095355</v>
      </c>
      <c r="C99" s="137"/>
      <c r="D99" s="37" t="s">
        <v>126</v>
      </c>
      <c r="E99" s="136" t="s">
        <v>132</v>
      </c>
      <c r="F99" s="149">
        <v>-1</v>
      </c>
    </row>
    <row r="100" spans="2:6" ht="38.25" x14ac:dyDescent="0.25">
      <c r="B100" s="155">
        <v>5095356</v>
      </c>
      <c r="C100" s="142"/>
      <c r="D100" s="143" t="s">
        <v>127</v>
      </c>
      <c r="E100" s="144" t="s">
        <v>132</v>
      </c>
      <c r="F100" s="149">
        <v>-1</v>
      </c>
    </row>
    <row r="101" spans="2:6" ht="38.25" x14ac:dyDescent="0.25">
      <c r="B101" s="155">
        <v>5095357</v>
      </c>
      <c r="C101" s="137"/>
      <c r="D101" s="37" t="s">
        <v>128</v>
      </c>
      <c r="E101" s="136" t="s">
        <v>132</v>
      </c>
      <c r="F101" s="149">
        <v>-1</v>
      </c>
    </row>
    <row r="102" spans="2:6" ht="38.25" x14ac:dyDescent="0.25">
      <c r="B102" s="155">
        <v>5095358</v>
      </c>
      <c r="C102" s="142"/>
      <c r="D102" s="143" t="s">
        <v>129</v>
      </c>
      <c r="E102" s="144" t="s">
        <v>132</v>
      </c>
      <c r="F102" s="149">
        <v>-1</v>
      </c>
    </row>
    <row r="103" spans="2:6" ht="38.25" x14ac:dyDescent="0.25">
      <c r="B103" s="155">
        <v>5095359</v>
      </c>
      <c r="C103" s="137"/>
      <c r="D103" s="37" t="s">
        <v>130</v>
      </c>
      <c r="E103" s="136" t="s">
        <v>132</v>
      </c>
      <c r="F103" s="149">
        <v>-1</v>
      </c>
    </row>
    <row r="104" spans="2:6" ht="25.5" x14ac:dyDescent="0.25">
      <c r="B104" s="155">
        <v>5095339</v>
      </c>
      <c r="C104" s="142"/>
      <c r="D104" s="143" t="s">
        <v>110</v>
      </c>
      <c r="E104" s="144" t="s">
        <v>132</v>
      </c>
      <c r="F104" s="149">
        <v>1</v>
      </c>
    </row>
    <row r="105" spans="2:6" ht="25.5" x14ac:dyDescent="0.25">
      <c r="B105" s="155">
        <v>5095340</v>
      </c>
      <c r="C105" s="137"/>
      <c r="D105" s="37" t="s">
        <v>111</v>
      </c>
      <c r="E105" s="136" t="s">
        <v>132</v>
      </c>
      <c r="F105" s="149">
        <v>1</v>
      </c>
    </row>
    <row r="106" spans="2:6" ht="38.25" x14ac:dyDescent="0.25">
      <c r="B106" s="155">
        <v>5095341</v>
      </c>
      <c r="C106" s="142"/>
      <c r="D106" s="143" t="s">
        <v>112</v>
      </c>
      <c r="E106" s="144" t="s">
        <v>132</v>
      </c>
      <c r="F106" s="149">
        <v>1</v>
      </c>
    </row>
    <row r="107" spans="2:6" ht="38.25" x14ac:dyDescent="0.25">
      <c r="B107" s="155">
        <v>5095342</v>
      </c>
      <c r="C107" s="137"/>
      <c r="D107" s="37" t="s">
        <v>113</v>
      </c>
      <c r="E107" s="136" t="s">
        <v>132</v>
      </c>
      <c r="F107" s="149">
        <v>1</v>
      </c>
    </row>
    <row r="108" spans="2:6" ht="38.25" x14ac:dyDescent="0.25">
      <c r="B108" s="155">
        <v>5095343</v>
      </c>
      <c r="C108" s="142"/>
      <c r="D108" s="143" t="s">
        <v>114</v>
      </c>
      <c r="E108" s="144" t="s">
        <v>132</v>
      </c>
      <c r="F108" s="149">
        <v>1</v>
      </c>
    </row>
    <row r="109" spans="2:6" ht="38.25" x14ac:dyDescent="0.25">
      <c r="B109" s="155">
        <v>5096118</v>
      </c>
      <c r="C109" s="137"/>
      <c r="D109" s="37" t="s">
        <v>131</v>
      </c>
      <c r="E109" s="136" t="s">
        <v>132</v>
      </c>
      <c r="F109" s="149">
        <v>15000</v>
      </c>
    </row>
    <row r="110" spans="2:6" ht="16.5" x14ac:dyDescent="0.25">
      <c r="B110" s="155">
        <v>5096155</v>
      </c>
      <c r="C110" s="142"/>
      <c r="D110" s="143" t="s">
        <v>132</v>
      </c>
      <c r="E110" s="144" t="s">
        <v>132</v>
      </c>
      <c r="F110" s="149">
        <v>1</v>
      </c>
    </row>
  </sheetData>
  <sheetProtection password="CC54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218CBC06F8E9FF4D85E8491E2CF91598" ma:contentTypeVersion="0" ma:contentTypeDescription="צור מסמך חדש." ma:contentTypeScope="" ma:versionID="3da2af232dbff32ca5e100a46d67b25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c69e330b17b26747b49104fe0872e0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2607F2-E177-4179-8173-CB6EF17CB0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0D0D37-BEB1-430A-83D7-2514C4EED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9C3AFA-75DE-42D2-A7A3-AE98D22F8CA4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23.062</vt:lpstr>
      <vt:lpstr>גיליון1</vt:lpstr>
      <vt:lpstr>הסכם מחירים</vt:lpstr>
      <vt:lpstr>'23.062'!WPrint_Area_W</vt:lpstr>
    </vt:vector>
  </TitlesOfParts>
  <Company>MOD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u08159</dc:creator>
  <cp:lastModifiedBy>HADAS_SAMIRA</cp:lastModifiedBy>
  <cp:lastPrinted>2022-03-20T13:49:53Z</cp:lastPrinted>
  <dcterms:created xsi:type="dcterms:W3CDTF">2008-08-03T11:02:35Z</dcterms:created>
  <dcterms:modified xsi:type="dcterms:W3CDTF">2022-03-20T13:51:55Z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